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tates" sheetId="2" state="visible" r:id="rId4"/>
    <sheet name="Distances" sheetId="3" state="visible" r:id="rId5"/>
    <sheet name="Operators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<sst xmlns="http://schemas.openxmlformats.org/spreadsheetml/2006/main" count="67" uniqueCount="57">
  <si>
    <t xml:space="preserve">DCT Laboratory — Vol I, Ch 3: Mathematical Foundations</t>
  </si>
  <si>
    <t xml:space="preserve">Seed 26103 · Companion to DCT_V1_Ch03_Lab.ipynb and AXIOM-03.</t>
  </si>
  <si>
    <t xml:space="preserve">Distances between enterprise states (d1, d2, d_inf, weighted d_W); operators via MMULT;</t>
  </si>
  <si>
    <t xml:space="preserve">unit-equivariance of d_W verified on-sheet. Pale-gold cells on 'States' are the inputs.</t>
  </si>
  <si>
    <t xml:space="preserve">Assumption: peers A/B are illustrative comparators (book §3.5–3.6 teaching values).</t>
  </si>
  <si>
    <t xml:space="preserve">Coordinate</t>
  </si>
  <si>
    <t xml:space="preserve">x0 Meridian</t>
  </si>
  <si>
    <t xml:space="preserve">peer A</t>
  </si>
  <si>
    <t xml:space="preserve">peer B</t>
  </si>
  <si>
    <t xml:space="preserve">Weight W</t>
  </si>
  <si>
    <t xml:space="preserve">V (unit chg)</t>
  </si>
  <si>
    <t xml:space="preserve">W·V^-1</t>
  </si>
  <si>
    <t xml:space="preserve">|x0 − A| helper</t>
  </si>
  <si>
    <t xml:space="preserve">x1 Liquidity</t>
  </si>
  <si>
    <t xml:space="preserve">x2 Leverage</t>
  </si>
  <si>
    <t xml:space="preserve">x3 Workforce</t>
  </si>
  <si>
    <t xml:space="preserve">x4 Technology</t>
  </si>
  <si>
    <t xml:space="preserve">x5 Efficiency</t>
  </si>
  <si>
    <t xml:space="preserve">x6 ROIC</t>
  </si>
  <si>
    <t xml:space="preserve">x7 Strat. risk</t>
  </si>
  <si>
    <t xml:space="preserve">x8 Mkt share</t>
  </si>
  <si>
    <t xml:space="preserve">Quantity</t>
  </si>
  <si>
    <t xml:space="preserve">Value</t>
  </si>
  <si>
    <t xml:space="preserve">d1(x0, A)</t>
  </si>
  <si>
    <t xml:space="preserve">d2(x0, A)</t>
  </si>
  <si>
    <t xml:space="preserve">d_inf(x0, A)</t>
  </si>
  <si>
    <t xml:space="preserve">d_W(x0, A)</t>
  </si>
  <si>
    <t xml:space="preserve">d2(x0, B)</t>
  </si>
  <si>
    <t xml:space="preserve">d_W after unit change</t>
  </si>
  <si>
    <t xml:space="preserve">equivariance gap</t>
  </si>
  <si>
    <t xml:space="preserve">T1 (digital push)</t>
  </si>
  <si>
    <t xml:space="preserve">T1·x0</t>
  </si>
  <si>
    <t xml:space="preserve">T2·(T1·x0)</t>
  </si>
  <si>
    <t xml:space="preserve">T2 (deleveraging)</t>
  </si>
  <si>
    <t xml:space="preserve">Checkpoint</t>
  </si>
  <si>
    <t xml:space="preserve">Engine value</t>
  </si>
  <si>
    <t xml:space="preserve">Meaning</t>
  </si>
  <si>
    <t xml:space="preserve">d1_x0_yA</t>
  </si>
  <si>
    <t xml:space="preserve">Manhattan distance to peer A</t>
  </si>
  <si>
    <t xml:space="preserve">d2_x0_yA</t>
  </si>
  <si>
    <t xml:space="preserve">Euclidean</t>
  </si>
  <si>
    <t xml:space="preserve">dinf_x0_yA</t>
  </si>
  <si>
    <t xml:space="preserve">Chebyshev</t>
  </si>
  <si>
    <t xml:space="preserve">dW_x0_yA</t>
  </si>
  <si>
    <t xml:space="preserve">Weighted, unit-aware</t>
  </si>
  <si>
    <t xml:space="preserve">d2_x0_yB</t>
  </si>
  <si>
    <t xml:space="preserve">Euclidean to peer B</t>
  </si>
  <si>
    <t xml:space="preserve">T1x0_tech</t>
  </si>
  <si>
    <t xml:space="preserve">x4 after the digital push</t>
  </si>
  <si>
    <t xml:space="preserve">T2T1x0_liquidity</t>
  </si>
  <si>
    <t xml:space="preserve">x1 after the composition</t>
  </si>
  <si>
    <t xml:space="preserve">dW_unit_equivariance_gap</t>
  </si>
  <si>
    <t xml:space="preserve">Must be 0 (Prop.: unit consistency)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</si>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</sst>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2" t="s">
        <v>3</v>
      </c>
    </row>
    <row r="6" customFormat="false" ht="15" hidden="false" customHeight="true" outlineLevel="0" collapsed="false">
      <c r="B6" s="3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5" min="2" style="1" width="12"/>
    <col collapsed="false" customWidth="true" hidden="false" outlineLevel="0" max="7" min="6" style="1" width="14"/>
    <col collapsed="false" customWidth="true" hidden="false" outlineLevel="0" max="8" min="8" style="0" width="14"/>
  </cols>
  <sheetData>
    <row r="1" customFormat="false" ht="15" hidden="false" customHeight="true" outlineLevel="0" collapsed="false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5" t="s">
        <v>12</v>
      </c>
    </row>
    <row r="2" customFormat="false" ht="15" hidden="false" customHeight="true" outlineLevel="0" collapsed="false">
      <c r="A2" s="3" t="s">
        <v>13</v>
      </c>
      <c r="B2" s="6" t="n">
        <v>100</v>
      </c>
      <c r="C2" s="6" t="n">
        <v>92</v>
      </c>
      <c r="D2" s="6" t="n">
        <v>118</v>
      </c>
      <c r="E2" s="6" t="n">
        <v>0.01</v>
      </c>
      <c r="F2" s="6" t="n">
        <v>1000</v>
      </c>
      <c r="G2" s="3" t="n">
        <f aca="false">E2/F2</f>
        <v>1E-005</v>
      </c>
      <c r="H2" s="7" t="n">
        <f aca="false">ABS(B2-C2)</f>
        <v>8</v>
      </c>
    </row>
    <row r="3" customFormat="false" ht="15" hidden="false" customHeight="true" outlineLevel="0" collapsed="false">
      <c r="A3" s="3" t="s">
        <v>14</v>
      </c>
      <c r="B3" s="6" t="n">
        <v>3.2</v>
      </c>
      <c r="C3" s="6" t="n">
        <v>2.6</v>
      </c>
      <c r="D3" s="6" t="n">
        <v>4.1</v>
      </c>
      <c r="E3" s="6" t="n">
        <v>1</v>
      </c>
      <c r="F3" s="6" t="n">
        <v>1</v>
      </c>
      <c r="G3" s="3" t="n">
        <f aca="false">E3/F3</f>
        <v>1</v>
      </c>
      <c r="H3" s="7" t="n">
        <f aca="false">ABS(B3-C3)</f>
        <v>0.6</v>
      </c>
    </row>
    <row r="4" customFormat="false" ht="15" hidden="false" customHeight="true" outlineLevel="0" collapsed="false">
      <c r="A4" s="3" t="s">
        <v>15</v>
      </c>
      <c r="B4" s="6" t="n">
        <v>62</v>
      </c>
      <c r="C4" s="6" t="n">
        <v>70</v>
      </c>
      <c r="D4" s="6" t="n">
        <v>55</v>
      </c>
      <c r="E4" s="6" t="n">
        <v>0.02</v>
      </c>
      <c r="F4" s="6" t="n">
        <v>1</v>
      </c>
      <c r="G4" s="3" t="n">
        <f aca="false">E4/F4</f>
        <v>0.02</v>
      </c>
      <c r="H4" s="7" t="n">
        <f aca="false">ABS(B4-C4)</f>
        <v>8</v>
      </c>
    </row>
    <row r="5" customFormat="false" ht="15" hidden="false" customHeight="true" outlineLevel="0" collapsed="false">
      <c r="A5" s="3" t="s">
        <v>16</v>
      </c>
      <c r="B5" s="6" t="n">
        <v>41</v>
      </c>
      <c r="C5" s="6" t="n">
        <v>55</v>
      </c>
      <c r="D5" s="6" t="n">
        <v>30</v>
      </c>
      <c r="E5" s="6" t="n">
        <v>0.02</v>
      </c>
      <c r="F5" s="6" t="n">
        <v>1</v>
      </c>
      <c r="G5" s="3" t="n">
        <f aca="false">E5/F5</f>
        <v>0.02</v>
      </c>
      <c r="H5" s="7" t="n">
        <f aca="false">ABS(B5-C5)</f>
        <v>14</v>
      </c>
    </row>
    <row r="6" customFormat="false" ht="15" hidden="false" customHeight="true" outlineLevel="0" collapsed="false">
      <c r="A6" s="3" t="s">
        <v>17</v>
      </c>
      <c r="B6" s="6" t="n">
        <v>68</v>
      </c>
      <c r="C6" s="6" t="n">
        <v>71</v>
      </c>
      <c r="D6" s="6" t="n">
        <v>63</v>
      </c>
      <c r="E6" s="6" t="n">
        <v>0.02</v>
      </c>
      <c r="F6" s="6" t="n">
        <v>1</v>
      </c>
      <c r="G6" s="3" t="n">
        <f aca="false">E6/F6</f>
        <v>0.02</v>
      </c>
      <c r="H6" s="7" t="n">
        <f aca="false">ABS(B6-C6)</f>
        <v>3</v>
      </c>
    </row>
    <row r="7" customFormat="false" ht="15" hidden="false" customHeight="true" outlineLevel="0" collapsed="false">
      <c r="A7" s="3" t="s">
        <v>18</v>
      </c>
      <c r="B7" s="6" t="n">
        <v>9.5</v>
      </c>
      <c r="C7" s="6" t="n">
        <v>11</v>
      </c>
      <c r="D7" s="6" t="n">
        <v>7.5</v>
      </c>
      <c r="E7" s="6" t="n">
        <v>0.1</v>
      </c>
      <c r="F7" s="6" t="n">
        <v>1</v>
      </c>
      <c r="G7" s="3" t="n">
        <f aca="false">E7/F7</f>
        <v>0.1</v>
      </c>
      <c r="H7" s="7" t="n">
        <f aca="false">ABS(B7-C7)</f>
        <v>1.5</v>
      </c>
    </row>
    <row r="8" customFormat="false" ht="15" hidden="false" customHeight="true" outlineLevel="0" collapsed="false">
      <c r="A8" s="3" t="s">
        <v>19</v>
      </c>
      <c r="B8" s="6" t="n">
        <v>55</v>
      </c>
      <c r="C8" s="6" t="n">
        <v>48</v>
      </c>
      <c r="D8" s="6" t="n">
        <v>66</v>
      </c>
      <c r="E8" s="6" t="n">
        <v>0.02</v>
      </c>
      <c r="F8" s="6" t="n">
        <v>1</v>
      </c>
      <c r="G8" s="3" t="n">
        <f aca="false">E8/F8</f>
        <v>0.02</v>
      </c>
      <c r="H8" s="7" t="n">
        <f aca="false">ABS(B8-C8)</f>
        <v>7</v>
      </c>
    </row>
    <row r="9" customFormat="false" ht="15" hidden="false" customHeight="true" outlineLevel="0" collapsed="false">
      <c r="A9" s="3" t="s">
        <v>20</v>
      </c>
      <c r="B9" s="6" t="n">
        <v>17.5</v>
      </c>
      <c r="C9" s="6" t="n">
        <v>14</v>
      </c>
      <c r="D9" s="6" t="n">
        <v>22</v>
      </c>
      <c r="E9" s="6" t="n">
        <v>0.05</v>
      </c>
      <c r="F9" s="6" t="n">
        <v>0.01</v>
      </c>
      <c r="G9" s="3" t="n">
        <f aca="false">E9/F9</f>
        <v>5</v>
      </c>
      <c r="H9" s="7" t="n">
        <f aca="false">ABS(B9-C9)</f>
        <v>3.5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6"/>
  </cols>
  <sheetData>
    <row r="1" customFormat="false" ht="15" hidden="false" customHeight="true" outlineLevel="0" collapsed="false">
      <c r="A1" s="4" t="s">
        <v>21</v>
      </c>
      <c r="B1" s="4" t="s">
        <v>22</v>
      </c>
    </row>
    <row r="2" customFormat="false" ht="15" hidden="false" customHeight="true" outlineLevel="0" collapsed="false">
      <c r="A2" s="3" t="s">
        <v>23</v>
      </c>
      <c r="B2" s="8" t="n">
        <f aca="false">SUMPRODUCT(ABS(States!B2:B9-States!C2:C9))</f>
        <v>45.6</v>
      </c>
    </row>
    <row r="3" customFormat="false" ht="15" hidden="false" customHeight="true" outlineLevel="0" collapsed="false">
      <c r="A3" s="3" t="s">
        <v>24</v>
      </c>
      <c r="B3" s="8" t="n">
        <f aca="false">SQRT(SUMPRODUCT((States!B2:B9-States!C2:C9)^2))</f>
        <v>19.9213453360962</v>
      </c>
    </row>
    <row r="4" customFormat="false" ht="15" hidden="false" customHeight="true" outlineLevel="0" collapsed="false">
      <c r="A4" s="3" t="s">
        <v>25</v>
      </c>
      <c r="B4" s="8" t="n">
        <f aca="false">MAX(States!H2:H9)</f>
        <v>14</v>
      </c>
    </row>
    <row r="5" customFormat="false" ht="15" hidden="false" customHeight="true" outlineLevel="0" collapsed="false">
      <c r="A5" s="3" t="s">
        <v>26</v>
      </c>
      <c r="B5" s="8" t="n">
        <f aca="false">SQRT(SUMPRODUCT((States!E2:E9*(States!B2:B9-States!C2:C9))^2))</f>
        <v>0.739408547421519</v>
      </c>
    </row>
    <row r="6" customFormat="false" ht="15" hidden="false" customHeight="true" outlineLevel="0" collapsed="false">
      <c r="A6" s="3" t="s">
        <v>27</v>
      </c>
      <c r="B6" s="8" t="n">
        <f aca="false">SQRT(SUMPRODUCT((States!B2:B9-States!D2:D9)^2))</f>
        <v>25.788757240317</v>
      </c>
    </row>
    <row r="7" customFormat="false" ht="15" hidden="false" customHeight="true" outlineLevel="0" collapsed="false">
      <c r="A7" s="3" t="s">
        <v>28</v>
      </c>
      <c r="B7" s="8" t="n">
        <f aca="false">SQRT(SUMPRODUCT((States!G2:G9*(States!F2:F9*States!B2:B9-States!F2:F9*States!C2:C9))^2))</f>
        <v>0.739408547421519</v>
      </c>
    </row>
    <row r="8" customFormat="false" ht="15" hidden="false" customHeight="true" outlineLevel="0" collapsed="false">
      <c r="A8" s="3" t="s">
        <v>29</v>
      </c>
      <c r="B8" s="8" t="n">
        <f aca="false">ABS(B5-B7)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1" min="1" style="1" width="9"/>
  </cols>
  <sheetData>
    <row r="1" customFormat="false" ht="15" hidden="false" customHeight="true" outlineLevel="0" collapsed="false">
      <c r="A1" s="2" t="s">
        <v>30</v>
      </c>
      <c r="J1" s="2" t="s">
        <v>31</v>
      </c>
      <c r="K1" s="2" t="s">
        <v>32</v>
      </c>
    </row>
    <row r="2" customFormat="false" ht="15" hidden="false" customHeight="true" outlineLevel="0" collapsed="false">
      <c r="A2" s="9" t="n">
        <v>0.96</v>
      </c>
      <c r="B2" s="9" t="n">
        <v>0</v>
      </c>
      <c r="C2" s="9" t="n">
        <v>0</v>
      </c>
      <c r="D2" s="9" t="n">
        <v>-0.05</v>
      </c>
      <c r="E2" s="9" t="n">
        <v>0</v>
      </c>
      <c r="F2" s="9" t="n">
        <v>0</v>
      </c>
      <c r="G2" s="9" t="n">
        <v>0</v>
      </c>
      <c r="H2" s="9" t="n">
        <v>0</v>
      </c>
      <c r="J2" s="3" t="n">
        <f aca="false">SUMPRODUCT(A2:H2,TRANSPOSE(States!$B$2:$B$9))</f>
        <v>93.95</v>
      </c>
      <c r="K2" s="3" t="n">
        <f aca="false">SUMPRODUCT(A12:H12,TRANSPOSE($J$2:$J$9))</f>
        <v>98.75</v>
      </c>
    </row>
    <row r="3" customFormat="false" ht="15" hidden="false" customHeight="true" outlineLevel="0" collapsed="false">
      <c r="A3" s="9" t="n">
        <v>0</v>
      </c>
      <c r="B3" s="9" t="n">
        <v>1</v>
      </c>
      <c r="C3" s="9" t="n">
        <v>0</v>
      </c>
      <c r="D3" s="9" t="n">
        <v>0</v>
      </c>
      <c r="E3" s="9" t="n">
        <v>0</v>
      </c>
      <c r="F3" s="9" t="n">
        <v>0</v>
      </c>
      <c r="G3" s="9" t="n">
        <v>0</v>
      </c>
      <c r="H3" s="9" t="n">
        <v>0</v>
      </c>
      <c r="J3" s="3" t="n">
        <f aca="false">SUMPRODUCT(A3:H3,TRANSPOSE(States!$B$2:$B$9))</f>
        <v>3.2</v>
      </c>
      <c r="K3" s="3" t="n">
        <f aca="false">SUMPRODUCT(A13:H13,TRANSPOSE($J$2:$J$9))</f>
        <v>2.72</v>
      </c>
    </row>
    <row r="4" customFormat="false" ht="15" hidden="false" customHeight="true" outlineLevel="0" collapsed="false">
      <c r="A4" s="9" t="n">
        <v>0</v>
      </c>
      <c r="B4" s="9" t="n">
        <v>0</v>
      </c>
      <c r="C4" s="9" t="n">
        <v>1</v>
      </c>
      <c r="D4" s="9" t="n">
        <v>0</v>
      </c>
      <c r="E4" s="9" t="n">
        <v>0</v>
      </c>
      <c r="F4" s="9" t="n">
        <v>0</v>
      </c>
      <c r="G4" s="9" t="n">
        <v>0</v>
      </c>
      <c r="H4" s="9" t="n">
        <v>0</v>
      </c>
      <c r="J4" s="3" t="n">
        <f aca="false">SUMPRODUCT(A4:H4,TRANSPOSE(States!$B$2:$B$9))</f>
        <v>62</v>
      </c>
      <c r="K4" s="3" t="n">
        <f aca="false">SUMPRODUCT(A14:H14,TRANSPOSE($J$2:$J$9))</f>
        <v>62</v>
      </c>
    </row>
    <row r="5" customFormat="false" ht="15" hidden="false" customHeight="true" outlineLevel="0" collapsed="false">
      <c r="A5" s="9" t="n">
        <v>0</v>
      </c>
      <c r="B5" s="9" t="n">
        <v>0</v>
      </c>
      <c r="C5" s="9" t="n">
        <v>0</v>
      </c>
      <c r="D5" s="9" t="n">
        <v>1.15</v>
      </c>
      <c r="E5" s="9" t="n">
        <v>0</v>
      </c>
      <c r="F5" s="9" t="n">
        <v>0</v>
      </c>
      <c r="G5" s="9" t="n">
        <v>0</v>
      </c>
      <c r="H5" s="9" t="n">
        <v>0</v>
      </c>
      <c r="J5" s="3" t="n">
        <f aca="false">SUMPRODUCT(A5:H5,TRANSPOSE(States!$B$2:$B$9))</f>
        <v>47.15</v>
      </c>
      <c r="K5" s="3" t="n">
        <f aca="false">SUMPRODUCT(A15:H15,TRANSPOSE($J$2:$J$9))</f>
        <v>47.15</v>
      </c>
    </row>
    <row r="6" customFormat="false" ht="15" hidden="false" customHeight="true" outlineLevel="0" collapsed="false">
      <c r="A6" s="9" t="n">
        <v>0</v>
      </c>
      <c r="B6" s="9" t="n">
        <v>0</v>
      </c>
      <c r="C6" s="9" t="n">
        <v>0</v>
      </c>
      <c r="D6" s="9" t="n">
        <v>0</v>
      </c>
      <c r="E6" s="9" t="n">
        <v>1</v>
      </c>
      <c r="F6" s="9" t="n">
        <v>0</v>
      </c>
      <c r="G6" s="9" t="n">
        <v>0</v>
      </c>
      <c r="H6" s="9" t="n">
        <v>0</v>
      </c>
      <c r="J6" s="3" t="n">
        <f aca="false">SUMPRODUCT(A6:H6,TRANSPOSE(States!$B$2:$B$9))</f>
        <v>68</v>
      </c>
      <c r="K6" s="3" t="n">
        <f aca="false">SUMPRODUCT(A16:H16,TRANSPOSE($J$2:$J$9))</f>
        <v>68</v>
      </c>
    </row>
    <row r="7" customFormat="false" ht="15" hidden="false" customHeight="true" outlineLevel="0" collapsed="false">
      <c r="A7" s="9" t="n">
        <v>0</v>
      </c>
      <c r="B7" s="9" t="n">
        <v>0</v>
      </c>
      <c r="C7" s="9" t="n">
        <v>0</v>
      </c>
      <c r="D7" s="9" t="n">
        <v>0</v>
      </c>
      <c r="E7" s="9" t="n">
        <v>0</v>
      </c>
      <c r="F7" s="9" t="n">
        <v>1</v>
      </c>
      <c r="G7" s="9" t="n">
        <v>0</v>
      </c>
      <c r="H7" s="9" t="n">
        <v>0</v>
      </c>
      <c r="J7" s="3" t="n">
        <f aca="false">SUMPRODUCT(A7:H7,TRANSPOSE(States!$B$2:$B$9))</f>
        <v>9.5</v>
      </c>
      <c r="K7" s="3" t="n">
        <f aca="false">SUMPRODUCT(A17:H17,TRANSPOSE($J$2:$J$9))</f>
        <v>9.5</v>
      </c>
    </row>
    <row r="8" customFormat="false" ht="15" hidden="false" customHeight="true" outlineLevel="0" collapsed="false">
      <c r="A8" s="9" t="n">
        <v>0</v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1</v>
      </c>
      <c r="H8" s="9" t="n">
        <v>0</v>
      </c>
      <c r="J8" s="3" t="n">
        <f aca="false">SUMPRODUCT(A8:H8,TRANSPOSE(States!$B$2:$B$9))</f>
        <v>55</v>
      </c>
      <c r="K8" s="3" t="n">
        <f aca="false">SUMPRODUCT(A18:H18,TRANSPOSE($J$2:$J$9))</f>
        <v>55</v>
      </c>
    </row>
    <row r="9" customFormat="false" ht="15" hidden="false" customHeight="true" outlineLevel="0" collapsed="false">
      <c r="A9" s="9" t="n">
        <v>0</v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1</v>
      </c>
      <c r="J9" s="3" t="n">
        <f aca="false">SUMPRODUCT(A9:H9,TRANSPOSE(States!$B$2:$B$9))</f>
        <v>17.5</v>
      </c>
      <c r="K9" s="3" t="n">
        <f aca="false">SUMPRODUCT(A19:H19,TRANSPOSE($J$2:$J$9))</f>
        <v>17.5</v>
      </c>
    </row>
    <row r="11" customFormat="false" ht="15" hidden="false" customHeight="true" outlineLevel="0" collapsed="false">
      <c r="A11" s="2" t="s">
        <v>33</v>
      </c>
    </row>
    <row r="12" customFormat="false" ht="15" hidden="false" customHeight="true" outlineLevel="0" collapsed="false">
      <c r="A12" s="9" t="n">
        <v>1</v>
      </c>
      <c r="B12" s="9" t="n">
        <v>1.5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</row>
    <row r="13" customFormat="false" ht="15" hidden="false" customHeight="true" outlineLevel="0" collapsed="false">
      <c r="A13" s="9" t="n">
        <v>0</v>
      </c>
      <c r="B13" s="9" t="n">
        <v>0.85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</row>
    <row r="14" customFormat="false" ht="15" hidden="false" customHeight="true" outlineLevel="0" collapsed="false">
      <c r="A14" s="9" t="n">
        <v>0</v>
      </c>
      <c r="B14" s="9" t="n">
        <v>0</v>
      </c>
      <c r="C14" s="9" t="n">
        <v>1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</row>
    <row r="15" customFormat="false" ht="15" hidden="false" customHeight="true" outlineLevel="0" collapsed="false">
      <c r="A15" s="9" t="n">
        <v>0</v>
      </c>
      <c r="B15" s="9" t="n">
        <v>0</v>
      </c>
      <c r="C15" s="9" t="n">
        <v>0</v>
      </c>
      <c r="D15" s="9" t="n">
        <v>1</v>
      </c>
      <c r="E15" s="9" t="n">
        <v>0</v>
      </c>
      <c r="F15" s="9" t="n">
        <v>0</v>
      </c>
      <c r="G15" s="9" t="n">
        <v>0</v>
      </c>
      <c r="H15" s="9" t="n">
        <v>0</v>
      </c>
    </row>
    <row r="16" customFormat="false" ht="15" hidden="false" customHeight="true" outlineLevel="0" collapsed="false">
      <c r="A16" s="9" t="n">
        <v>0</v>
      </c>
      <c r="B16" s="9" t="n">
        <v>0</v>
      </c>
      <c r="C16" s="9" t="n">
        <v>0</v>
      </c>
      <c r="D16" s="9" t="n">
        <v>0</v>
      </c>
      <c r="E16" s="9" t="n">
        <v>1</v>
      </c>
      <c r="F16" s="9" t="n">
        <v>0</v>
      </c>
      <c r="G16" s="9" t="n">
        <v>0</v>
      </c>
      <c r="H16" s="9" t="n">
        <v>0</v>
      </c>
    </row>
    <row r="17" customFormat="false" ht="15" hidden="false" customHeight="true" outlineLevel="0" collapsed="false">
      <c r="A17" s="9" t="n">
        <v>0</v>
      </c>
      <c r="B17" s="9" t="n">
        <v>0</v>
      </c>
      <c r="C17" s="9" t="n">
        <v>0</v>
      </c>
      <c r="D17" s="9" t="n">
        <v>0</v>
      </c>
      <c r="E17" s="9" t="n">
        <v>0</v>
      </c>
      <c r="F17" s="9" t="n">
        <v>1</v>
      </c>
      <c r="G17" s="9" t="n">
        <v>0</v>
      </c>
      <c r="H17" s="9" t="n">
        <v>0</v>
      </c>
    </row>
    <row r="18" customFormat="false" ht="15" hidden="false" customHeight="true" outlineLevel="0" collapsed="false">
      <c r="A18" s="9" t="n">
        <v>0</v>
      </c>
      <c r="B18" s="9" t="n">
        <v>0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1</v>
      </c>
      <c r="H18" s="9" t="n">
        <v>0</v>
      </c>
    </row>
    <row r="19" customFormat="false" ht="15" hidden="false" customHeight="true" outlineLevel="0" collapsed="false">
      <c r="A19" s="9" t="n">
        <v>0</v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8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34</v>
      </c>
      <c r="B1" s="4" t="s">
        <v>35</v>
      </c>
      <c r="C1" s="4" t="s">
        <v>36</v>
      </c>
    </row>
    <row r="2" customFormat="false" ht="15" hidden="false" customHeight="true" outlineLevel="0" collapsed="false">
      <c r="A2" s="3" t="s">
        <v>37</v>
      </c>
      <c r="B2" s="10" t="n">
        <v>45.6</v>
      </c>
      <c r="C2" s="3" t="s">
        <v>38</v>
      </c>
    </row>
    <row r="3" customFormat="false" ht="15" hidden="false" customHeight="true" outlineLevel="0" collapsed="false">
      <c r="A3" s="3" t="s">
        <v>39</v>
      </c>
      <c r="B3" s="10" t="n">
        <v>19.9213</v>
      </c>
      <c r="C3" s="3" t="s">
        <v>40</v>
      </c>
    </row>
    <row r="4" customFormat="false" ht="15" hidden="false" customHeight="true" outlineLevel="0" collapsed="false">
      <c r="A4" s="3" t="s">
        <v>41</v>
      </c>
      <c r="B4" s="10" t="n">
        <v>14</v>
      </c>
      <c r="C4" s="3" t="s">
        <v>42</v>
      </c>
    </row>
    <row r="5" customFormat="false" ht="15" hidden="false" customHeight="true" outlineLevel="0" collapsed="false">
      <c r="A5" s="3" t="s">
        <v>43</v>
      </c>
      <c r="B5" s="10" t="n">
        <v>0.7394</v>
      </c>
      <c r="C5" s="3" t="s">
        <v>44</v>
      </c>
    </row>
    <row r="6" customFormat="false" ht="15" hidden="false" customHeight="true" outlineLevel="0" collapsed="false">
      <c r="A6" s="3" t="s">
        <v>45</v>
      </c>
      <c r="B6" s="10" t="n">
        <v>25.7888</v>
      </c>
      <c r="C6" s="3" t="s">
        <v>46</v>
      </c>
    </row>
    <row r="7" customFormat="false" ht="15" hidden="false" customHeight="true" outlineLevel="0" collapsed="false">
      <c r="A7" s="3" t="s">
        <v>47</v>
      </c>
      <c r="B7" s="10" t="n">
        <v>47.15</v>
      </c>
      <c r="C7" s="3" t="s">
        <v>48</v>
      </c>
    </row>
    <row r="8" customFormat="false" ht="15" hidden="false" customHeight="true" outlineLevel="0" collapsed="false">
      <c r="A8" s="3" t="s">
        <v>49</v>
      </c>
      <c r="B8" s="10" t="n">
        <v>98.75</v>
      </c>
      <c r="C8" s="3" t="s">
        <v>50</v>
      </c>
    </row>
    <row r="9" customFormat="false" ht="15" hidden="false" customHeight="true" outlineLevel="0" collapsed="false">
      <c r="A9" s="3" t="s">
        <v>51</v>
      </c>
      <c r="B9" s="10" t="n">
        <v>0</v>
      </c>
      <c r="C9" s="3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34</v>
      </c>
      <c r="B1" s="4" t="s">
        <v>53</v>
      </c>
      <c r="C1" s="4" t="s">
        <v>35</v>
      </c>
      <c r="D1" s="4" t="s">
        <v>54</v>
      </c>
      <c r="E1" s="4" t="s">
        <v>55</v>
      </c>
    </row>
    <row r="2" customFormat="false" ht="15" hidden="false" customHeight="true" outlineLevel="0" collapsed="false">
      <c r="A2" s="3" t="s">
        <v>37</v>
      </c>
      <c r="B2" s="8" t="n">
        <f aca="false">Distances!B2</f>
        <v>45.6</v>
      </c>
      <c r="C2" s="8" t="n">
        <f aca="false">Reference_Values!B2</f>
        <v>45.6</v>
      </c>
      <c r="D2" s="3" t="n">
        <f aca="false">ABS(B2-C2)</f>
        <v>0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39</v>
      </c>
      <c r="B3" s="8" t="n">
        <f aca="false">Distances!B3</f>
        <v>19.9213453360962</v>
      </c>
      <c r="C3" s="8" t="n">
        <f aca="false">Reference_Values!B3</f>
        <v>19.9213</v>
      </c>
      <c r="D3" s="3" t="n">
        <f aca="false">ABS(B3-C3)</f>
        <v>4.53360961572002E-005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41</v>
      </c>
      <c r="B4" s="8" t="n">
        <f aca="false">Distances!B4</f>
        <v>14</v>
      </c>
      <c r="C4" s="8" t="n">
        <f aca="false">Reference_Values!B4</f>
        <v>14</v>
      </c>
      <c r="D4" s="3" t="n">
        <f aca="false">ABS(B4-C4)</f>
        <v>0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43</v>
      </c>
      <c r="B5" s="8" t="n">
        <f aca="false">Distances!B5</f>
        <v>0.739408547421519</v>
      </c>
      <c r="C5" s="8" t="n">
        <f aca="false">Reference_Values!B5</f>
        <v>0.7394</v>
      </c>
      <c r="D5" s="3" t="n">
        <f aca="false">ABS(B5-C5)</f>
        <v>8.54742151867871E-006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45</v>
      </c>
      <c r="B6" s="8" t="n">
        <f aca="false">Distances!B6</f>
        <v>25.788757240317</v>
      </c>
      <c r="C6" s="8" t="n">
        <f aca="false">Reference_Values!B6</f>
        <v>25.7888</v>
      </c>
      <c r="D6" s="3" t="n">
        <f aca="false">ABS(B6-C6)</f>
        <v>4.27596830476773E-005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47</v>
      </c>
      <c r="B7" s="8" t="n">
        <f aca="false">Operators!J5</f>
        <v>47.15</v>
      </c>
      <c r="C7" s="8" t="n">
        <f aca="false">Reference_Values!B7</f>
        <v>47.15</v>
      </c>
      <c r="D7" s="3" t="n">
        <f aca="false">ABS(B7-C7)</f>
        <v>0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49</v>
      </c>
      <c r="B8" s="8" t="n">
        <f aca="false">Operators!K2</f>
        <v>98.75</v>
      </c>
      <c r="C8" s="8" t="n">
        <f aca="false">Reference_Values!B8</f>
        <v>98.75</v>
      </c>
      <c r="D8" s="3" t="n">
        <f aca="false">ABS(B8-C8)</f>
        <v>0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51</v>
      </c>
      <c r="B9" s="8" t="n">
        <f aca="false">Distances!B8</f>
        <v>0</v>
      </c>
      <c r="C9" s="8" t="n">
        <f aca="false">Reference_Values!B9</f>
        <v>0</v>
      </c>
      <c r="D9" s="3" t="n">
        <f aca="false">ABS(B9-C9)</f>
        <v>0</v>
      </c>
      <c r="E9" s="2" t="str">
        <f aca="false">IF(D9&lt;0.0005,"PASS","FAIL")</f>
        <v>PASS</v>
      </c>
    </row>
    <row r="11" customFormat="false" ht="15" hidden="false" customHeight="true" outlineLevel="0" collapsed="false">
      <c r="A11" s="3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2026-07-13T21:48:43Z</dcterms:created>
  <dc:creator>openpyxl</dc:creator>
  <dc:description/>
  <dc:language>en-US</dc:language>
  <cp:lastModifiedBy/>
  <dcterms:modified xsi:type="dcterms:W3CDTF">2026-07-13T21:49:23Z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