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arameters" sheetId="2" state="visible" r:id="rId4"/>
    <sheet name="Logistic" sheetId="3" state="visible" r:id="rId5"/>
    <sheet name="Feasibility" sheetId="4" state="visible" r:id="rId6"/>
    <sheet name="Curse" sheetId="5" state="visible" r:id="rId7"/>
    <sheet name="Reference_Values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<sst xmlns="http://schemas.openxmlformats.org/spreadsheetml/2006/main" count="55" uniqueCount="46">
  <si>
    <t xml:space="preserve">DCT Laboratory — Vol I, Ch 5: Enterprise State Representation</t>
  </si>
  <si>
    <t xml:space="preserve">Seed 26105 · Companion to DCT_V1_Ch05_Lab.ipynb and AXIOM-05.</t>
  </si>
  <si>
    <t xml:space="preserve">Panel 1 (Logistic): equilibria of the startup map — unstable at 0, stable at kappa.</t>
  </si>
  <si>
    <t xml:space="preserve">Panel 2 (Feasibility): four candidate states against three constraints — simultaneous satisfaction.</t>
  </si>
  <si>
    <t xml:space="preserve">Panel 3 (Curse): ball/cube volume ratio via GAMMALN — why §5.8's instruments exist.</t>
  </si>
  <si>
    <t xml:space="preserve">LEGEND — pale-gold cells are the editable inputs.</t>
  </si>
  <si>
    <t xml:space="preserve">Name</t>
  </si>
  <si>
    <t xml:space="preserve">Value</t>
  </si>
  <si>
    <t xml:space="preserve">r</t>
  </si>
  <si>
    <t xml:space="preserve">kappa</t>
  </si>
  <si>
    <t xml:space="preserve">x0</t>
  </si>
  <si>
    <t xml:space="preserve">dt</t>
  </si>
  <si>
    <t xml:space="preserve">k</t>
  </si>
  <si>
    <t xml:space="preserve">t</t>
  </si>
  <si>
    <t xml:space="preserve">x</t>
  </si>
  <si>
    <t xml:space="preserve">x1</t>
  </si>
  <si>
    <t xml:space="preserve">x2</t>
  </si>
  <si>
    <t xml:space="preserve">slack g1: x1-20</t>
  </si>
  <si>
    <t xml:space="preserve">slack g2: 4.5-x2</t>
  </si>
  <si>
    <t xml:space="preserve">slack g3: x1-8x2+10</t>
  </si>
  <si>
    <t xml:space="preserve">feasible?</t>
  </si>
  <si>
    <t xml:space="preserve">note</t>
  </si>
  <si>
    <t xml:space="preserve">Feasible count</t>
  </si>
  <si>
    <t xml:space="preserve">n</t>
  </si>
  <si>
    <t xml:space="preserve">V_ball / V_cube</t>
  </si>
  <si>
    <t xml:space="preserve">Checkpoint</t>
  </si>
  <si>
    <t xml:space="preserve">Engine value</t>
  </si>
  <si>
    <t xml:space="preserve">Meaning</t>
  </si>
  <si>
    <t xml:space="preserve">logistic_t5</t>
  </si>
  <si>
    <t xml:space="preserve">Mid-expansion</t>
  </si>
  <si>
    <t xml:space="preserve">logistic_t10</t>
  </si>
  <si>
    <t xml:space="preserve">Pressed against the wall κ</t>
  </si>
  <si>
    <t xml:space="preserve">dist_to_kappa</t>
  </si>
  <si>
    <t xml:space="preserve">Remaining gap at horizon</t>
  </si>
  <si>
    <t xml:space="preserve">n_feasible</t>
  </si>
  <si>
    <t xml:space="preserve">Of four candidates</t>
  </si>
  <si>
    <t xml:space="preserve">cand2_g1_slack</t>
  </si>
  <si>
    <t xml:space="preserve">Fails the liquidity floor by 5</t>
  </si>
  <si>
    <t xml:space="preserve">ball_cube_n2</t>
  </si>
  <si>
    <t xml:space="preserve">The circle in the square</t>
  </si>
  <si>
    <t xml:space="preserve">ball_cube_n8</t>
  </si>
  <si>
    <t xml:space="preserve">Meridian's dimension — 1.6%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</si>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</sst>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0.00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2" t="s">
        <v>4</v>
      </c>
    </row>
    <row r="7" customFormat="false" ht="15" hidden="false" customHeight="false" outlineLevel="0" collapsed="false">
      <c r="B7" s="1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</row>
    <row r="2" customFormat="false" ht="15" hidden="false" customHeight="false" outlineLevel="0" collapsed="false">
      <c r="A2" s="2" t="s">
        <v>8</v>
      </c>
      <c r="B2" s="4" t="n">
        <v>0.9</v>
      </c>
    </row>
    <row r="3" customFormat="false" ht="15" hidden="false" customHeight="false" outlineLevel="0" collapsed="false">
      <c r="A3" s="2" t="s">
        <v>9</v>
      </c>
      <c r="B3" s="4" t="n">
        <v>100</v>
      </c>
    </row>
    <row r="4" customFormat="false" ht="15" hidden="false" customHeight="false" outlineLevel="0" collapsed="false">
      <c r="A4" s="2" t="s">
        <v>10</v>
      </c>
      <c r="B4" s="4" t="n">
        <v>2</v>
      </c>
    </row>
    <row r="5" customFormat="false" ht="15" hidden="false" customHeight="false" outlineLevel="0" collapsed="false">
      <c r="A5" s="2" t="s">
        <v>11</v>
      </c>
      <c r="B5" s="4" t="n">
        <v>0.25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3" t="s">
        <v>12</v>
      </c>
      <c r="B1" s="3" t="s">
        <v>13</v>
      </c>
      <c r="C1" s="3" t="s">
        <v>14</v>
      </c>
    </row>
    <row r="2" customFormat="false" ht="15" hidden="false" customHeight="false" outlineLevel="0" collapsed="false">
      <c r="A2" s="5" t="n">
        <v>0</v>
      </c>
      <c r="B2" s="5" t="n">
        <f aca="false">A2*Parameters!$B$5</f>
        <v>0</v>
      </c>
      <c r="C2" s="5" t="n">
        <f aca="false">Parameters!$B$4</f>
        <v>2</v>
      </c>
    </row>
    <row r="3" customFormat="false" ht="15" hidden="false" customHeight="false" outlineLevel="0" collapsed="false">
      <c r="A3" s="5" t="n">
        <v>1</v>
      </c>
      <c r="B3" s="5" t="n">
        <f aca="false">A3*Parameters!$B$5</f>
        <v>0.25</v>
      </c>
      <c r="C3" s="5" t="n">
        <f aca="false">C2+Parameters!$B$5*Parameters!$B$2*C2*(1-C2/Parameters!$B$3)</f>
        <v>2.441</v>
      </c>
    </row>
    <row r="4" customFormat="false" ht="15" hidden="false" customHeight="false" outlineLevel="0" collapsed="false">
      <c r="A4" s="5" t="n">
        <v>2</v>
      </c>
      <c r="B4" s="5" t="n">
        <f aca="false">A4*Parameters!$B$5</f>
        <v>0.5</v>
      </c>
      <c r="C4" s="5" t="n">
        <f aca="false">C3+Parameters!$B$5*Parameters!$B$2*C3*(1-C3/Parameters!$B$3)</f>
        <v>2.97681841775</v>
      </c>
    </row>
    <row r="5" customFormat="false" ht="15" hidden="false" customHeight="false" outlineLevel="0" collapsed="false">
      <c r="A5" s="5" t="n">
        <v>3</v>
      </c>
      <c r="B5" s="5" t="n">
        <f aca="false">A5*Parameters!$B$5</f>
        <v>0.75</v>
      </c>
      <c r="C5" s="5" t="n">
        <f aca="false">C4+Parameters!$B$5*Parameters!$B$2*C4*(1-C4/Parameters!$B$3)</f>
        <v>3.62666430398617</v>
      </c>
    </row>
    <row r="6" customFormat="false" ht="15" hidden="false" customHeight="false" outlineLevel="0" collapsed="false">
      <c r="A6" s="5" t="n">
        <v>4</v>
      </c>
      <c r="B6" s="5" t="n">
        <f aca="false">A6*Parameters!$B$5</f>
        <v>1</v>
      </c>
      <c r="C6" s="5" t="n">
        <f aca="false">C5+Parameters!$B$5*Parameters!$B$2*C5*(1-C5/Parameters!$B$3)</f>
        <v>4.413070210942</v>
      </c>
    </row>
    <row r="7" customFormat="false" ht="15" hidden="false" customHeight="false" outlineLevel="0" collapsed="false">
      <c r="A7" s="5" t="n">
        <v>5</v>
      </c>
      <c r="B7" s="5" t="n">
        <f aca="false">A7*Parameters!$B$5</f>
        <v>1.25</v>
      </c>
      <c r="C7" s="5" t="n">
        <f aca="false">C6+Parameters!$B$5*Parameters!$B$2*C6*(1-C6/Parameters!$B$3)</f>
        <v>5.36219183385886</v>
      </c>
    </row>
    <row r="8" customFormat="false" ht="15" hidden="false" customHeight="false" outlineLevel="0" collapsed="false">
      <c r="A8" s="5" t="n">
        <v>6</v>
      </c>
      <c r="B8" s="5" t="n">
        <f aca="false">A8*Parameters!$B$5</f>
        <v>1.5</v>
      </c>
      <c r="C8" s="5" t="n">
        <f aca="false">C7+Parameters!$B$5*Parameters!$B$2*C7*(1-C7/Parameters!$B$3)</f>
        <v>6.50399051863513</v>
      </c>
    </row>
    <row r="9" customFormat="false" ht="15" hidden="false" customHeight="false" outlineLevel="0" collapsed="false">
      <c r="A9" s="5" t="n">
        <v>7</v>
      </c>
      <c r="B9" s="5" t="n">
        <f aca="false">A9*Parameters!$B$5</f>
        <v>1.75</v>
      </c>
      <c r="C9" s="5" t="n">
        <f aca="false">C8+Parameters!$B$5*Parameters!$B$2*C8*(1-C8/Parameters!$B$3)</f>
        <v>7.87220912682841</v>
      </c>
    </row>
    <row r="10" customFormat="false" ht="15" hidden="false" customHeight="false" outlineLevel="0" collapsed="false">
      <c r="A10" s="5" t="n">
        <v>8</v>
      </c>
      <c r="B10" s="5" t="n">
        <f aca="false">A10*Parameters!$B$5</f>
        <v>2</v>
      </c>
      <c r="C10" s="5" t="n">
        <f aca="false">C9+Parameters!$B$5*Parameters!$B$2*C9*(1-C9/Parameters!$B$3)</f>
        <v>9.50401990815764</v>
      </c>
    </row>
    <row r="11" customFormat="false" ht="15" hidden="false" customHeight="false" outlineLevel="0" collapsed="false">
      <c r="A11" s="5" t="n">
        <v>9</v>
      </c>
      <c r="B11" s="5" t="n">
        <f aca="false">A11*Parameters!$B$5</f>
        <v>2.25</v>
      </c>
      <c r="C11" s="5" t="n">
        <f aca="false">C10+Parameters!$B$5*Parameters!$B$2*C10*(1-C10/Parameters!$B$3)</f>
        <v>11.4391900000601</v>
      </c>
    </row>
    <row r="12" customFormat="false" ht="15" hidden="false" customHeight="false" outlineLevel="0" collapsed="false">
      <c r="A12" s="5" t="n">
        <v>10</v>
      </c>
      <c r="B12" s="5" t="n">
        <f aca="false">A12*Parameters!$B$5</f>
        <v>2.5</v>
      </c>
      <c r="C12" s="5" t="n">
        <f aca="false">C11+Parameters!$B$5*Parameters!$B$2*C11*(1-C11/Parameters!$B$3)</f>
        <v>13.7185838473943</v>
      </c>
    </row>
    <row r="13" customFormat="false" ht="15" hidden="false" customHeight="false" outlineLevel="0" collapsed="false">
      <c r="A13" s="5" t="n">
        <v>11</v>
      </c>
      <c r="B13" s="5" t="n">
        <f aca="false">A13*Parameters!$B$5</f>
        <v>2.75</v>
      </c>
      <c r="C13" s="5" t="n">
        <f aca="false">C12+Parameters!$B$5*Parameters!$B$2*C12*(1-C12/Parameters!$B$3)</f>
        <v>16.3818162418076</v>
      </c>
    </row>
    <row r="14" customFormat="false" ht="15" hidden="false" customHeight="false" outlineLevel="0" collapsed="false">
      <c r="A14" s="5" t="n">
        <v>12</v>
      </c>
      <c r="B14" s="5" t="n">
        <f aca="false">A14*Parameters!$B$5</f>
        <v>3</v>
      </c>
      <c r="C14" s="5" t="n">
        <f aca="false">C13+Parameters!$B$5*Parameters!$B$2*C13*(1-C13/Parameters!$B$3)</f>
        <v>19.4639061136085</v>
      </c>
    </row>
    <row r="15" customFormat="false" ht="15" hidden="false" customHeight="false" outlineLevel="0" collapsed="false">
      <c r="A15" s="5" t="n">
        <v>13</v>
      </c>
      <c r="B15" s="5" t="n">
        <f aca="false">A15*Parameters!$B$5</f>
        <v>3.25</v>
      </c>
      <c r="C15" s="5" t="n">
        <f aca="false">C14+Parameters!$B$5*Parameters!$B$2*C14*(1-C14/Parameters!$B$3)</f>
        <v>22.9908867964718</v>
      </c>
    </row>
    <row r="16" customFormat="false" ht="15" hidden="false" customHeight="false" outlineLevel="0" collapsed="false">
      <c r="A16" s="5" t="n">
        <v>14</v>
      </c>
      <c r="B16" s="5" t="n">
        <f aca="false">A16*Parameters!$B$5</f>
        <v>3.5</v>
      </c>
      <c r="C16" s="5" t="n">
        <f aca="false">C15+Parameters!$B$5*Parameters!$B$2*C15*(1-C15/Parameters!$B$3)</f>
        <v>26.9745293553796</v>
      </c>
    </row>
    <row r="17" customFormat="false" ht="15" hidden="false" customHeight="false" outlineLevel="0" collapsed="false">
      <c r="A17" s="5" t="n">
        <v>15</v>
      </c>
      <c r="B17" s="5" t="n">
        <f aca="false">A17*Parameters!$B$5</f>
        <v>3.75</v>
      </c>
      <c r="C17" s="5" t="n">
        <f aca="false">C16+Parameters!$B$5*Parameters!$B$2*C16*(1-C16/Parameters!$B$3)</f>
        <v>31.4066416839655</v>
      </c>
    </row>
    <row r="18" customFormat="false" ht="15" hidden="false" customHeight="false" outlineLevel="0" collapsed="false">
      <c r="A18" s="5" t="n">
        <v>16</v>
      </c>
      <c r="B18" s="5" t="n">
        <f aca="false">A18*Parameters!$B$5</f>
        <v>4</v>
      </c>
      <c r="C18" s="5" t="n">
        <f aca="false">C17+Parameters!$B$5*Parameters!$B$2*C17*(1-C17/Parameters!$B$3)</f>
        <v>36.2537874936615</v>
      </c>
    </row>
    <row r="19" customFormat="false" ht="15" hidden="false" customHeight="false" outlineLevel="0" collapsed="false">
      <c r="A19" s="5" t="n">
        <v>17</v>
      </c>
      <c r="B19" s="5" t="n">
        <f aca="false">A19*Parameters!$B$5</f>
        <v>4.25</v>
      </c>
      <c r="C19" s="5" t="n">
        <f aca="false">C18+Parameters!$B$5*Parameters!$B$2*C18*(1-C18/Parameters!$B$3)</f>
        <v>41.4536311875553</v>
      </c>
    </row>
    <row r="20" customFormat="false" ht="15" hidden="false" customHeight="false" outlineLevel="0" collapsed="false">
      <c r="A20" s="5" t="n">
        <v>18</v>
      </c>
      <c r="B20" s="5" t="n">
        <f aca="false">A20*Parameters!$B$5</f>
        <v>4.5</v>
      </c>
      <c r="C20" s="5" t="n">
        <f aca="false">C19+Parameters!$B$5*Parameters!$B$2*C19*(1-C19/Parameters!$B$3)</f>
        <v>46.914290242829</v>
      </c>
    </row>
    <row r="21" customFormat="false" ht="15" hidden="false" customHeight="false" outlineLevel="0" collapsed="false">
      <c r="A21" s="5" t="n">
        <v>19</v>
      </c>
      <c r="B21" s="5" t="n">
        <f aca="false">A21*Parameters!$B$5</f>
        <v>4.75</v>
      </c>
      <c r="C21" s="5" t="n">
        <f aca="false">C20+Parameters!$B$5*Parameters!$B$2*C20*(1-C20/Parameters!$B$3)</f>
        <v>52.5178666322417</v>
      </c>
    </row>
    <row r="22" customFormat="false" ht="15" hidden="false" customHeight="false" outlineLevel="0" collapsed="false">
      <c r="A22" s="5" t="n">
        <v>20</v>
      </c>
      <c r="B22" s="5" t="n">
        <f aca="false">A22*Parameters!$B$5</f>
        <v>5</v>
      </c>
      <c r="C22" s="5" t="n">
        <f aca="false">C21+Parameters!$B$5*Parameters!$B$2*C21*(1-C21/Parameters!$B$3)</f>
        <v>58.1286024143917</v>
      </c>
    </row>
    <row r="23" customFormat="false" ht="15" hidden="false" customHeight="false" outlineLevel="0" collapsed="false">
      <c r="A23" s="5" t="n">
        <v>21</v>
      </c>
      <c r="B23" s="5" t="n">
        <f aca="false">A23*Parameters!$B$5</f>
        <v>5.25</v>
      </c>
      <c r="C23" s="5" t="n">
        <f aca="false">C22+Parameters!$B$5*Parameters!$B$2*C22*(1-C22/Parameters!$B$3)</f>
        <v>63.6049355156664</v>
      </c>
    </row>
    <row r="24" customFormat="false" ht="15" hidden="false" customHeight="false" outlineLevel="0" collapsed="false">
      <c r="A24" s="5" t="n">
        <v>22</v>
      </c>
      <c r="B24" s="5" t="n">
        <f aca="false">A24*Parameters!$B$5</f>
        <v>5.5</v>
      </c>
      <c r="C24" s="5" t="n">
        <f aca="false">C23+Parameters!$B$5*Parameters!$B$2*C23*(1-C23/Parameters!$B$3)</f>
        <v>68.8134734072991</v>
      </c>
    </row>
    <row r="25" customFormat="false" ht="15" hidden="false" customHeight="false" outlineLevel="0" collapsed="false">
      <c r="A25" s="5" t="n">
        <v>23</v>
      </c>
      <c r="B25" s="5" t="n">
        <f aca="false">A25*Parameters!$B$5</f>
        <v>5.75</v>
      </c>
      <c r="C25" s="5" t="n">
        <f aca="false">C24+Parameters!$B$5*Parameters!$B$2*C24*(1-C24/Parameters!$B$3)</f>
        <v>73.6420931485931</v>
      </c>
    </row>
    <row r="26" customFormat="false" ht="15" hidden="false" customHeight="false" outlineLevel="0" collapsed="false">
      <c r="A26" s="5" t="n">
        <v>24</v>
      </c>
      <c r="B26" s="5" t="n">
        <f aca="false">A26*Parameters!$B$5</f>
        <v>6</v>
      </c>
      <c r="C26" s="5" t="n">
        <f aca="false">C25+Parameters!$B$5*Parameters!$B$2*C25*(1-C25/Parameters!$B$3)</f>
        <v>78.0094588695879</v>
      </c>
    </row>
    <row r="27" customFormat="false" ht="15" hidden="false" customHeight="false" outlineLevel="0" collapsed="false">
      <c r="A27" s="5" t="n">
        <v>25</v>
      </c>
      <c r="B27" s="5" t="n">
        <f aca="false">A27*Parameters!$B$5</f>
        <v>6.25</v>
      </c>
      <c r="C27" s="5" t="n">
        <f aca="false">C26+Parameters!$B$5*Parameters!$B$2*C26*(1-C26/Parameters!$B$3)</f>
        <v>81.8692668507118</v>
      </c>
    </row>
    <row r="28" customFormat="false" ht="15" hidden="false" customHeight="false" outlineLevel="0" collapsed="false">
      <c r="A28" s="5" t="n">
        <v>26</v>
      </c>
      <c r="B28" s="5" t="n">
        <f aca="false">A28*Parameters!$B$5</f>
        <v>6.5</v>
      </c>
      <c r="C28" s="5" t="n">
        <f aca="false">C27+Parameters!$B$5*Parameters!$B$2*C27*(1-C27/Parameters!$B$3)</f>
        <v>85.2090539691076</v>
      </c>
    </row>
    <row r="29" customFormat="false" ht="15" hidden="false" customHeight="false" outlineLevel="0" collapsed="false">
      <c r="A29" s="5" t="n">
        <v>27</v>
      </c>
      <c r="B29" s="5" t="n">
        <f aca="false">A29*Parameters!$B$5</f>
        <v>6.75</v>
      </c>
      <c r="C29" s="5" t="n">
        <f aca="false">C28+Parameters!$B$5*Parameters!$B$2*C28*(1-C28/Parameters!$B$3)</f>
        <v>88.0447796359587</v>
      </c>
    </row>
    <row r="30" customFormat="false" ht="15" hidden="false" customHeight="false" outlineLevel="0" collapsed="false">
      <c r="A30" s="5" t="n">
        <v>28</v>
      </c>
      <c r="B30" s="5" t="n">
        <f aca="false">A30*Parameters!$B$5</f>
        <v>7</v>
      </c>
      <c r="C30" s="5" t="n">
        <f aca="false">C29+Parameters!$B$5*Parameters!$B$2*C29*(1-C29/Parameters!$B$3)</f>
        <v>90.4131178064742</v>
      </c>
    </row>
    <row r="31" customFormat="false" ht="15" hidden="false" customHeight="false" outlineLevel="0" collapsed="false">
      <c r="A31" s="5" t="n">
        <v>29</v>
      </c>
      <c r="B31" s="5" t="n">
        <f aca="false">A31*Parameters!$B$5</f>
        <v>7.25</v>
      </c>
      <c r="C31" s="5" t="n">
        <f aca="false">C30+Parameters!$B$5*Parameters!$B$2*C30*(1-C30/Parameters!$B$3)</f>
        <v>92.3633726020843</v>
      </c>
    </row>
    <row r="32" customFormat="false" ht="15" hidden="false" customHeight="false" outlineLevel="0" collapsed="false">
      <c r="A32" s="5" t="n">
        <v>30</v>
      </c>
      <c r="B32" s="5" t="n">
        <f aca="false">A32*Parameters!$B$5</f>
        <v>7.5</v>
      </c>
      <c r="C32" s="5" t="n">
        <f aca="false">C31+Parameters!$B$5*Parameters!$B$2*C31*(1-C31/Parameters!$B$3)</f>
        <v>93.9503980910825</v>
      </c>
    </row>
    <row r="33" customFormat="false" ht="15" hidden="false" customHeight="false" outlineLevel="0" collapsed="false">
      <c r="A33" s="5" t="n">
        <v>31</v>
      </c>
      <c r="B33" s="5" t="n">
        <f aca="false">A33*Parameters!$B$5</f>
        <v>7.75</v>
      </c>
      <c r="C33" s="5" t="n">
        <f aca="false">C32+Parameters!$B$5*Parameters!$B$2*C32*(1-C32/Parameters!$B$3)</f>
        <v>95.2292137332621</v>
      </c>
    </row>
    <row r="34" customFormat="false" ht="15" hidden="false" customHeight="false" outlineLevel="0" collapsed="false">
      <c r="A34" s="5" t="n">
        <v>32</v>
      </c>
      <c r="B34" s="5" t="n">
        <f aca="false">A34*Parameters!$B$5</f>
        <v>8</v>
      </c>
      <c r="C34" s="5" t="n">
        <f aca="false">C33+Parameters!$B$5*Parameters!$B$2*C33*(1-C33/Parameters!$B$3)</f>
        <v>96.2514297396716</v>
      </c>
    </row>
    <row r="35" customFormat="false" ht="15" hidden="false" customHeight="false" outlineLevel="0" collapsed="false">
      <c r="A35" s="5" t="n">
        <v>33</v>
      </c>
      <c r="B35" s="5" t="n">
        <f aca="false">A35*Parameters!$B$5</f>
        <v>8.25</v>
      </c>
      <c r="C35" s="5" t="n">
        <f aca="false">C34+Parameters!$B$5*Parameters!$B$2*C34*(1-C34/Parameters!$B$3)</f>
        <v>97.0632415455031</v>
      </c>
    </row>
    <row r="36" customFormat="false" ht="15" hidden="false" customHeight="false" outlineLevel="0" collapsed="false">
      <c r="A36" s="5" t="n">
        <v>34</v>
      </c>
      <c r="B36" s="5" t="n">
        <f aca="false">A36*Parameters!$B$5</f>
        <v>8.5</v>
      </c>
      <c r="C36" s="5" t="n">
        <f aca="false">C35+Parameters!$B$5*Parameters!$B$2*C35*(1-C35/Parameters!$B$3)</f>
        <v>97.7046069597698</v>
      </c>
    </row>
    <row r="37" customFormat="false" ht="15" hidden="false" customHeight="false" outlineLevel="0" collapsed="false">
      <c r="A37" s="5" t="n">
        <v>35</v>
      </c>
      <c r="B37" s="5" t="n">
        <f aca="false">A37*Parameters!$B$5</f>
        <v>8.75</v>
      </c>
      <c r="C37" s="5" t="n">
        <f aca="false">C36+Parameters!$B$5*Parameters!$B$2*C36*(1-C36/Parameters!$B$3)</f>
        <v>98.209215528101</v>
      </c>
    </row>
    <row r="38" customFormat="false" ht="15" hidden="false" customHeight="false" outlineLevel="0" collapsed="false">
      <c r="A38" s="5" t="n">
        <v>36</v>
      </c>
      <c r="B38" s="5" t="n">
        <f aca="false">A38*Parameters!$B$5</f>
        <v>9</v>
      </c>
      <c r="C38" s="5" t="n">
        <f aca="false">C37+Parameters!$B$5*Parameters!$B$2*C37*(1-C37/Parameters!$B$3)</f>
        <v>98.6049264889725</v>
      </c>
    </row>
    <row r="39" customFormat="false" ht="15" hidden="false" customHeight="false" outlineLevel="0" collapsed="false">
      <c r="A39" s="5" t="n">
        <v>37</v>
      </c>
      <c r="B39" s="5" t="n">
        <f aca="false">A39*Parameters!$B$5</f>
        <v>9.25</v>
      </c>
      <c r="C39" s="5" t="n">
        <f aca="false">C38+Parameters!$B$5*Parameters!$B$2*C38*(1-C38/Parameters!$B$3)</f>
        <v>98.914439011226</v>
      </c>
    </row>
    <row r="40" customFormat="false" ht="15" hidden="false" customHeight="false" outlineLevel="0" collapsed="false">
      <c r="A40" s="5" t="n">
        <v>38</v>
      </c>
      <c r="B40" s="5" t="n">
        <f aca="false">A40*Parameters!$B$5</f>
        <v>9.5</v>
      </c>
      <c r="C40" s="5" t="n">
        <f aca="false">C39+Parameters!$B$5*Parameters!$B$2*C39*(1-C39/Parameters!$B$3)</f>
        <v>99.1560387377144</v>
      </c>
    </row>
    <row r="41" customFormat="false" ht="15" hidden="false" customHeight="false" outlineLevel="0" collapsed="false">
      <c r="A41" s="5" t="n">
        <v>39</v>
      </c>
      <c r="B41" s="5" t="n">
        <f aca="false">A41*Parameters!$B$5</f>
        <v>9.75</v>
      </c>
      <c r="C41" s="5" t="n">
        <f aca="false">C40+Parameters!$B$5*Parameters!$B$2*C40*(1-C40/Parameters!$B$3)</f>
        <v>99.3443274128511</v>
      </c>
    </row>
    <row r="42" customFormat="false" ht="15" hidden="false" customHeight="false" outlineLevel="0" collapsed="false">
      <c r="A42" s="5" t="n">
        <v>40</v>
      </c>
      <c r="B42" s="5" t="n">
        <f aca="false">A42*Parameters!$B$5</f>
        <v>10</v>
      </c>
      <c r="C42" s="5" t="n">
        <f aca="false">C41+Parameters!$B$5*Parameters!$B$2*C41*(1-C41/Parameters!$B$3)</f>
        <v>99.4908864552412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</row>
    <row r="2" customFormat="false" ht="15" hidden="false" customHeight="false" outlineLevel="0" collapsed="false">
      <c r="A2" s="4" t="n">
        <v>100</v>
      </c>
      <c r="B2" s="4" t="n">
        <v>3.2</v>
      </c>
      <c r="C2" s="2" t="n">
        <f aca="false">A2-20</f>
        <v>80</v>
      </c>
      <c r="D2" s="2" t="n">
        <f aca="false">4.5-B2</f>
        <v>1.3</v>
      </c>
      <c r="E2" s="2" t="n">
        <f aca="false">A2-8*B2+10</f>
        <v>84.4</v>
      </c>
      <c r="F2" s="1" t="str">
        <f aca="false">IF(AND(C2&gt;=0,D2&gt;=0,E2&gt;=0),"YES","no")</f>
        <v>YES</v>
      </c>
    </row>
    <row r="3" customFormat="false" ht="15" hidden="false" customHeight="false" outlineLevel="0" collapsed="false">
      <c r="A3" s="4" t="n">
        <v>15</v>
      </c>
      <c r="B3" s="4" t="n">
        <v>2</v>
      </c>
      <c r="C3" s="2" t="n">
        <f aca="false">A3-20</f>
        <v>-5</v>
      </c>
      <c r="D3" s="2" t="n">
        <f aca="false">4.5-B3</f>
        <v>2.5</v>
      </c>
      <c r="E3" s="2" t="n">
        <f aca="false">A3-8*B3+10</f>
        <v>9</v>
      </c>
      <c r="F3" s="1" t="str">
        <f aca="false">IF(AND(C3&gt;=0,D3&gt;=0,E3&gt;=0),"YES","no")</f>
        <v>no</v>
      </c>
    </row>
    <row r="4" customFormat="false" ht="15" hidden="false" customHeight="false" outlineLevel="0" collapsed="false">
      <c r="A4" s="4" t="n">
        <v>60</v>
      </c>
      <c r="B4" s="4" t="n">
        <v>5</v>
      </c>
      <c r="C4" s="2" t="n">
        <f aca="false">A4-20</f>
        <v>40</v>
      </c>
      <c r="D4" s="2" t="n">
        <f aca="false">4.5-B4</f>
        <v>-0.5</v>
      </c>
      <c r="E4" s="2" t="n">
        <f aca="false">A4-8*B4+10</f>
        <v>30</v>
      </c>
      <c r="F4" s="1" t="str">
        <f aca="false">IF(AND(C4&gt;=0,D4&gt;=0,E4&gt;=0),"YES","no")</f>
        <v>no</v>
      </c>
    </row>
    <row r="5" customFormat="false" ht="15" hidden="false" customHeight="false" outlineLevel="0" collapsed="false">
      <c r="A5" s="4" t="n">
        <v>25</v>
      </c>
      <c r="B5" s="4" t="n">
        <v>4.4</v>
      </c>
      <c r="C5" s="2" t="n">
        <f aca="false">A5-20</f>
        <v>5</v>
      </c>
      <c r="D5" s="2" t="n">
        <f aca="false">4.5-B5</f>
        <v>0.0999999999999996</v>
      </c>
      <c r="E5" s="2" t="n">
        <f aca="false">A5-8*B5+10</f>
        <v>-0.200000000000003</v>
      </c>
      <c r="F5" s="1" t="str">
        <f aca="false">IF(AND(C5&gt;=0,D5&gt;=0,E5&gt;=0),"YES","no")</f>
        <v>no</v>
      </c>
    </row>
    <row r="7" customFormat="false" ht="15" hidden="false" customHeight="false" outlineLevel="0" collapsed="false">
      <c r="A7" s="1" t="s">
        <v>22</v>
      </c>
      <c r="B7" s="1" t="n">
        <f aca="false">COUNTIF(F2:F5,"YES")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</cols>
  <sheetData>
    <row r="1" customFormat="false" ht="15" hidden="false" customHeight="false" outlineLevel="0" collapsed="false">
      <c r="A1" s="3" t="s">
        <v>23</v>
      </c>
      <c r="B1" s="3" t="s">
        <v>24</v>
      </c>
    </row>
    <row r="2" customFormat="false" ht="15" hidden="false" customHeight="false" outlineLevel="0" collapsed="false">
      <c r="A2" s="2" t="n">
        <v>1</v>
      </c>
      <c r="B2" s="6" t="n">
        <f aca="false">EXP((A2/2)*LN(PI())-A2*LN(2)-GAMMALN(A2/2+1))</f>
        <v>1</v>
      </c>
    </row>
    <row r="3" customFormat="false" ht="15" hidden="false" customHeight="false" outlineLevel="0" collapsed="false">
      <c r="A3" s="2" t="n">
        <v>2</v>
      </c>
      <c r="B3" s="6" t="n">
        <f aca="false">EXP((A3/2)*LN(PI())-A3*LN(2)-GAMMALN(A3/2+1))</f>
        <v>0.785398163397448</v>
      </c>
    </row>
    <row r="4" customFormat="false" ht="15" hidden="false" customHeight="false" outlineLevel="0" collapsed="false">
      <c r="A4" s="2" t="n">
        <v>3</v>
      </c>
      <c r="B4" s="6" t="n">
        <f aca="false">EXP((A4/2)*LN(PI())-A4*LN(2)-GAMMALN(A4/2+1))</f>
        <v>0.523598775598299</v>
      </c>
    </row>
    <row r="5" customFormat="false" ht="15" hidden="false" customHeight="false" outlineLevel="0" collapsed="false">
      <c r="A5" s="2" t="n">
        <v>4</v>
      </c>
      <c r="B5" s="6" t="n">
        <f aca="false">EXP((A5/2)*LN(PI())-A5*LN(2)-GAMMALN(A5/2+1))</f>
        <v>0.308425137534042</v>
      </c>
    </row>
    <row r="6" customFormat="false" ht="15" hidden="false" customHeight="false" outlineLevel="0" collapsed="false">
      <c r="A6" s="2" t="n">
        <v>5</v>
      </c>
      <c r="B6" s="6" t="n">
        <f aca="false">EXP((A6/2)*LN(PI())-A6*LN(2)-GAMMALN(A6/2+1))</f>
        <v>0.164493406684823</v>
      </c>
    </row>
    <row r="7" customFormat="false" ht="15" hidden="false" customHeight="false" outlineLevel="0" collapsed="false">
      <c r="A7" s="2" t="n">
        <v>6</v>
      </c>
      <c r="B7" s="6" t="n">
        <f aca="false">EXP((A7/2)*LN(PI())-A7*LN(2)-GAMMALN(A7/2+1))</f>
        <v>0.0807455121882808</v>
      </c>
    </row>
    <row r="8" customFormat="false" ht="15" hidden="false" customHeight="false" outlineLevel="0" collapsed="false">
      <c r="A8" s="2" t="n">
        <v>7</v>
      </c>
      <c r="B8" s="6" t="n">
        <f aca="false">EXP((A8/2)*LN(PI())-A8*LN(2)-GAMMALN(A8/2+1))</f>
        <v>0.0369122341432141</v>
      </c>
    </row>
    <row r="9" customFormat="false" ht="15" hidden="false" customHeight="false" outlineLevel="0" collapsed="false">
      <c r="A9" s="2" t="n">
        <v>8</v>
      </c>
      <c r="B9" s="6" t="n">
        <f aca="false">EXP((A9/2)*LN(PI())-A9*LN(2)-GAMMALN(A9/2+1))</f>
        <v>0.0158543442438155</v>
      </c>
    </row>
    <row r="10" customFormat="false" ht="15" hidden="false" customHeight="false" outlineLevel="0" collapsed="false">
      <c r="A10" s="2" t="n">
        <v>9</v>
      </c>
      <c r="B10" s="6" t="n">
        <f aca="false">EXP((A10/2)*LN(PI())-A10*LN(2)-GAMMALN(A10/2+1))</f>
        <v>0.00644240020066154</v>
      </c>
    </row>
    <row r="11" customFormat="false" ht="15" hidden="false" customHeight="false" outlineLevel="0" collapsed="false">
      <c r="A11" s="2" t="n">
        <v>10</v>
      </c>
      <c r="B11" s="6" t="n">
        <f aca="false">EXP((A11/2)*LN(PI())-A11*LN(2)-GAMMALN(A11/2+1))</f>
        <v>0.00249039457019272</v>
      </c>
    </row>
    <row r="12" customFormat="false" ht="15" hidden="false" customHeight="false" outlineLevel="0" collapsed="false">
      <c r="A12" s="2" t="n">
        <v>11</v>
      </c>
      <c r="B12" s="6" t="n">
        <f aca="false">EXP((A12/2)*LN(PI())-A12*LN(2)-GAMMALN(A12/2+1))</f>
        <v>0.000919972597358349</v>
      </c>
    </row>
    <row r="13" customFormat="false" ht="15" hidden="false" customHeight="false" outlineLevel="0" collapsed="false">
      <c r="A13" s="2" t="n">
        <v>12</v>
      </c>
      <c r="B13" s="6" t="n">
        <f aca="false">EXP((A13/2)*LN(PI())-A13*LN(2)-GAMMALN(A13/2+1))</f>
        <v>0.00032599188692739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25</v>
      </c>
      <c r="B1" s="3" t="s">
        <v>26</v>
      </c>
      <c r="C1" s="3" t="s">
        <v>27</v>
      </c>
    </row>
    <row r="2" customFormat="false" ht="15" hidden="false" customHeight="false" outlineLevel="0" collapsed="false">
      <c r="A2" s="2" t="s">
        <v>28</v>
      </c>
      <c r="B2" s="7" t="n">
        <v>58.1286</v>
      </c>
      <c r="C2" s="2" t="s">
        <v>29</v>
      </c>
    </row>
    <row r="3" customFormat="false" ht="15" hidden="false" customHeight="false" outlineLevel="0" collapsed="false">
      <c r="A3" s="2" t="s">
        <v>30</v>
      </c>
      <c r="B3" s="7" t="n">
        <v>99.4909</v>
      </c>
      <c r="C3" s="2" t="s">
        <v>31</v>
      </c>
    </row>
    <row r="4" customFormat="false" ht="15" hidden="false" customHeight="false" outlineLevel="0" collapsed="false">
      <c r="A4" s="2" t="s">
        <v>32</v>
      </c>
      <c r="B4" s="7" t="n">
        <v>0.5091</v>
      </c>
      <c r="C4" s="2" t="s">
        <v>33</v>
      </c>
    </row>
    <row r="5" customFormat="false" ht="15" hidden="false" customHeight="false" outlineLevel="0" collapsed="false">
      <c r="A5" s="2" t="s">
        <v>34</v>
      </c>
      <c r="B5" s="7" t="n">
        <v>1</v>
      </c>
      <c r="C5" s="2" t="s">
        <v>35</v>
      </c>
    </row>
    <row r="6" customFormat="false" ht="15" hidden="false" customHeight="false" outlineLevel="0" collapsed="false">
      <c r="A6" s="2" t="s">
        <v>36</v>
      </c>
      <c r="B6" s="7" t="n">
        <v>-5</v>
      </c>
      <c r="C6" s="2" t="s">
        <v>37</v>
      </c>
    </row>
    <row r="7" customFormat="false" ht="15" hidden="false" customHeight="false" outlineLevel="0" collapsed="false">
      <c r="A7" s="2" t="s">
        <v>38</v>
      </c>
      <c r="B7" s="7" t="n">
        <v>0.785398</v>
      </c>
      <c r="C7" s="2" t="s">
        <v>39</v>
      </c>
    </row>
    <row r="8" customFormat="false" ht="15" hidden="false" customHeight="false" outlineLevel="0" collapsed="false">
      <c r="A8" s="2" t="s">
        <v>40</v>
      </c>
      <c r="B8" s="7" t="n">
        <v>0.015854</v>
      </c>
      <c r="C8" s="2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25</v>
      </c>
      <c r="B1" s="3" t="s">
        <v>42</v>
      </c>
      <c r="C1" s="3" t="s">
        <v>26</v>
      </c>
      <c r="D1" s="3" t="s">
        <v>43</v>
      </c>
      <c r="E1" s="3" t="s">
        <v>44</v>
      </c>
    </row>
    <row r="2" customFormat="false" ht="15" hidden="false" customHeight="false" outlineLevel="0" collapsed="false">
      <c r="A2" s="2" t="s">
        <v>28</v>
      </c>
      <c r="B2" s="5" t="n">
        <f aca="false">Logistic!C22</f>
        <v>58.1286024143917</v>
      </c>
      <c r="C2" s="5" t="n">
        <f aca="false">Reference_Values!B2</f>
        <v>58.1286</v>
      </c>
      <c r="D2" s="2" t="n">
        <f aca="false">ABS(B2-C2)</f>
        <v>2.41439171588809E-006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30</v>
      </c>
      <c r="B3" s="5" t="n">
        <f aca="false">Logistic!C42</f>
        <v>99.4908864552412</v>
      </c>
      <c r="C3" s="5" t="n">
        <f aca="false">Reference_Values!B3</f>
        <v>99.4909</v>
      </c>
      <c r="D3" s="2" t="n">
        <f aca="false">ABS(B3-C3)</f>
        <v>1.3544758843409E-005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32</v>
      </c>
      <c r="B4" s="5" t="n">
        <f aca="false">Parameters!B3-Logistic!C42</f>
        <v>0.509113544758847</v>
      </c>
      <c r="C4" s="5" t="n">
        <f aca="false">Reference_Values!B4</f>
        <v>0.5091</v>
      </c>
      <c r="D4" s="2" t="n">
        <f aca="false">ABS(B4-C4)</f>
        <v>1.35447588470727E-005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34</v>
      </c>
      <c r="B5" s="5" t="n">
        <f aca="false">Feasibility!B7</f>
        <v>1</v>
      </c>
      <c r="C5" s="5" t="n">
        <f aca="false">Reference_Values!B5</f>
        <v>1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36</v>
      </c>
      <c r="B6" s="5" t="n">
        <f aca="false">Feasibility!C3</f>
        <v>-5</v>
      </c>
      <c r="C6" s="5" t="n">
        <f aca="false">Reference_Values!B6</f>
        <v>-5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38</v>
      </c>
      <c r="B7" s="5" t="n">
        <f aca="false">Curse!B3</f>
        <v>0.785398163397448</v>
      </c>
      <c r="C7" s="5" t="n">
        <f aca="false">Reference_Values!B7</f>
        <v>0.785398</v>
      </c>
      <c r="D7" s="2" t="n">
        <f aca="false">ABS(B7-C7)</f>
        <v>1.63397448349478E-007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40</v>
      </c>
      <c r="B8" s="5" t="n">
        <f aca="false">Curse!B9</f>
        <v>0.0158543442438155</v>
      </c>
      <c r="C8" s="5" t="n">
        <f aca="false">Reference_Values!B8</f>
        <v>0.015854</v>
      </c>
      <c r="D8" s="2" t="n">
        <f aca="false">ABS(B8-C8)</f>
        <v>3.44243815508793E-007</v>
      </c>
      <c r="E8" s="1" t="str">
        <f aca="false">IF(D8&lt;0.0005,"PASS","FAIL")</f>
        <v>PASS</v>
      </c>
    </row>
    <row r="10" customFormat="false" ht="15" hidden="false" customHeight="false" outlineLevel="0" collapsed="false">
      <c r="A10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2026-07-13T22:09:44Z</dcterms:created>
  <dc:creator>openpyxl</dc:creator>
  <dc:description/>
  <dc:language>en-US</dc:language>
  <cp:lastModifiedBy/>
  <dcterms:modified xsi:type="dcterms:W3CDTF">2026-07-13T22:09:44Z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