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Operators" sheetId="2" state="visible" r:id="rId4"/>
    <sheet name="Iteration" sheetId="3" state="visible" r:id="rId5"/>
    <sheet name="Composition_Reach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<sst xmlns="http://schemas.openxmlformats.org/spreadsheetml/2006/main" count="73" uniqueCount="58">
  <si>
    <t xml:space="preserve">DCT Laboratory — Vol I, Ch 6: Enterprise Transformation Operators</t>
  </si>
  <si>
    <t xml:space="preserve">Seed 26106 · Companion to DCT_V1_Ch06_Lab.ipynb and AXIOM-06.</t>
  </si>
  <si>
    <t xml:space="preserve">Iteration: T(x)=Ax+b to the sustainable core (I−A)⁻¹b; composition order; reachability over {T1,T2}.</t>
  </si>
  <si>
    <t xml:space="preserve">LEGEND — pale-gold cells are inputs (operator matrices and vectors).</t>
  </si>
  <si>
    <t xml:space="preserve">A (core operator)</t>
  </si>
  <si>
    <t xml:space="preserve">b</t>
  </si>
  <si>
    <t xml:space="preserve">x0</t>
  </si>
  <si>
    <t xml:space="preserve">Sustainable core x* = (I−A)⁻¹ b  (2x2 closed form)</t>
  </si>
  <si>
    <t xml:space="preserve">det(I−A)</t>
  </si>
  <si>
    <t xml:space="preserve">core_x4</t>
  </si>
  <si>
    <t xml:space="preserve">core_x5</t>
  </si>
  <si>
    <t xml:space="preserve">k</t>
  </si>
  <si>
    <t xml:space="preserve">x4</t>
  </si>
  <si>
    <t xml:space="preserve">x5</t>
  </si>
  <si>
    <t xml:space="preserve">dist to core</t>
  </si>
  <si>
    <t xml:space="preserve">T1: A1, b1 (digital)</t>
  </si>
  <si>
    <t xml:space="preserve">T2: A2, b2 (cost)</t>
  </si>
  <si>
    <t xml:space="preserve">x0:</t>
  </si>
  <si>
    <t xml:space="preserve">T1(x0)</t>
  </si>
  <si>
    <t xml:space="preserve">T2T1(x0)</t>
  </si>
  <si>
    <t xml:space="preserve">T2(x0)</t>
  </si>
  <si>
    <t xml:space="preserve">T1T2(x0)</t>
  </si>
  <si>
    <t xml:space="preserve">order gap</t>
  </si>
  <si>
    <t xml:space="preserve">Depth-3 sequences (1=T1, 2=T2)</t>
  </si>
  <si>
    <t xml:space="preserve">seq</t>
  </si>
  <si>
    <t xml:space="preserve">x after s1</t>
  </si>
  <si>
    <t xml:space="preserve">y</t>
  </si>
  <si>
    <t xml:space="preserve">x after s2</t>
  </si>
  <si>
    <t xml:space="preserve">x end</t>
  </si>
  <si>
    <t xml:space="preserve">111</t>
  </si>
  <si>
    <t xml:space="preserve">112</t>
  </si>
  <si>
    <t xml:space="preserve">121</t>
  </si>
  <si>
    <t xml:space="preserve">122</t>
  </si>
  <si>
    <t xml:space="preserve">211</t>
  </si>
  <si>
    <t xml:space="preserve">212</t>
  </si>
  <si>
    <t xml:space="preserve">221</t>
  </si>
  <si>
    <t xml:space="preserve">222</t>
  </si>
  <si>
    <t xml:space="preserve">in target (x≥48, y≥71):</t>
  </si>
  <si>
    <t xml:space="preserve">Checkpoint</t>
  </si>
  <si>
    <t xml:space="preserve">Engine value</t>
  </si>
  <si>
    <t xml:space="preserve">Meaning</t>
  </si>
  <si>
    <t xml:space="preserve">Sustainable core, tech</t>
  </si>
  <si>
    <t xml:space="preserve">Sustainable core, efficiency</t>
  </si>
  <si>
    <t xml:space="preserve">iter10_x4</t>
  </si>
  <si>
    <t xml:space="preserve">Iterate k=10</t>
  </si>
  <si>
    <t xml:space="preserve">iter10_x5</t>
  </si>
  <si>
    <t xml:space="preserve">contraction_ratio</t>
  </si>
  <si>
    <t xml:space="preserve">First-step distance ratio</t>
  </si>
  <si>
    <t xml:space="preserve">order_gap</t>
  </si>
  <si>
    <t xml:space="preserve">‖T2T1x0 − T1T2x0‖</t>
  </si>
  <si>
    <t xml:space="preserve">n_reachable_in_target</t>
  </si>
  <si>
    <t xml:space="preserve">Of 8 depth-3 sequences</t>
  </si>
  <si>
    <t xml:space="preserve">spectral_radius_A</t>
  </si>
  <si>
    <t xml:space="preserve">ρ(A) &lt; 1: contraction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</si>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</sst>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E8F0EC"/>
      </patternFill>
    </fill>
    <fill>
      <patternFill patternType="solid">
        <fgColor rgb="FF0B3D2E"/>
        <bgColor rgb="FF003366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1" t="s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1"/>
  </cols>
  <sheetData>
    <row r="1" customFormat="false" ht="15" hidden="false" customHeight="false" outlineLevel="0" collapsed="false">
      <c r="A1" s="1" t="s">
        <v>4</v>
      </c>
      <c r="D1" s="1" t="s">
        <v>5</v>
      </c>
      <c r="F1" s="1" t="s">
        <v>6</v>
      </c>
    </row>
    <row r="2" customFormat="false" ht="15" hidden="false" customHeight="false" outlineLevel="0" collapsed="false">
      <c r="A2" s="3" t="n">
        <v>0.55</v>
      </c>
      <c r="B2" s="3" t="n">
        <v>0.15</v>
      </c>
      <c r="D2" s="3" t="n">
        <v>14</v>
      </c>
      <c r="F2" s="3" t="n">
        <v>41</v>
      </c>
    </row>
    <row r="3" customFormat="false" ht="15" hidden="false" customHeight="false" outlineLevel="0" collapsed="false">
      <c r="A3" s="3" t="n">
        <v>0.1</v>
      </c>
      <c r="B3" s="3" t="n">
        <v>0.6</v>
      </c>
      <c r="D3" s="3" t="n">
        <v>24</v>
      </c>
      <c r="F3" s="3" t="n">
        <v>68</v>
      </c>
    </row>
    <row r="6" customFormat="false" ht="15" hidden="false" customHeight="false" outlineLevel="0" collapsed="false">
      <c r="A6" s="1" t="s">
        <v>7</v>
      </c>
    </row>
    <row r="7" customFormat="false" ht="15" hidden="false" customHeight="false" outlineLevel="0" collapsed="false">
      <c r="A7" s="2" t="s">
        <v>8</v>
      </c>
      <c r="B7" s="2" t="n">
        <f aca="false">(1-A2)*(1-B3)-(-B2)*(-A3)</f>
        <v>0.165</v>
      </c>
    </row>
    <row r="8" customFormat="false" ht="15" hidden="false" customHeight="false" outlineLevel="0" collapsed="false">
      <c r="A8" s="2" t="s">
        <v>9</v>
      </c>
      <c r="B8" s="2" t="n">
        <f aca="false">((1-B3)*D2+B2*D3)/B7</f>
        <v>55.7575757575758</v>
      </c>
    </row>
    <row r="9" customFormat="false" ht="15" hidden="false" customHeight="false" outlineLevel="0" collapsed="false">
      <c r="A9" s="2" t="s">
        <v>10</v>
      </c>
      <c r="B9" s="2" t="n">
        <f aca="false">(A3*D2+(1-A2)*D3)/B7</f>
        <v>73.9393939393939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3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4" t="s">
        <v>11</v>
      </c>
      <c r="B1" s="4" t="s">
        <v>12</v>
      </c>
      <c r="C1" s="4" t="s">
        <v>13</v>
      </c>
      <c r="D1" s="4" t="s">
        <v>14</v>
      </c>
    </row>
    <row r="2" customFormat="false" ht="15" hidden="false" customHeight="false" outlineLevel="0" collapsed="false">
      <c r="A2" s="5" t="n">
        <v>0</v>
      </c>
      <c r="B2" s="5" t="n">
        <f aca="false">Operators!F2</f>
        <v>41</v>
      </c>
      <c r="C2" s="5" t="n">
        <f aca="false">Operators!F3</f>
        <v>68</v>
      </c>
      <c r="D2" s="5" t="n">
        <f aca="false">SQRT((B2-Operators!$B$8)^2+(C2-Operators!$B$9)^2)</f>
        <v>15.9079364660504</v>
      </c>
    </row>
    <row r="3" customFormat="false" ht="15" hidden="false" customHeight="false" outlineLevel="0" collapsed="false">
      <c r="A3" s="5" t="n">
        <v>1</v>
      </c>
      <c r="B3" s="5" t="n">
        <f aca="false">Operators!$A$2*B2+Operators!$B$2*C2+Operators!$D$2</f>
        <v>46.75</v>
      </c>
      <c r="C3" s="5" t="n">
        <f aca="false">Operators!$A$3*B2+Operators!$B$3*C2+Operators!$D$3</f>
        <v>68.9</v>
      </c>
      <c r="D3" s="5" t="n">
        <f aca="false">SQRT((B3-Operators!$B$8)^2+(C3-Operators!$B$9)^2)</f>
        <v>10.3214297606905</v>
      </c>
    </row>
    <row r="4" customFormat="false" ht="15" hidden="false" customHeight="false" outlineLevel="0" collapsed="false">
      <c r="A4" s="5" t="n">
        <v>2</v>
      </c>
      <c r="B4" s="5" t="n">
        <f aca="false">Operators!$A$2*B3+Operators!$B$2*C3+Operators!$D$2</f>
        <v>50.0475</v>
      </c>
      <c r="C4" s="5" t="n">
        <f aca="false">Operators!$A$3*B3+Operators!$B$3*C3+Operators!$D$3</f>
        <v>70.015</v>
      </c>
      <c r="D4" s="5" t="n">
        <f aca="false">SQRT((B4-Operators!$B$8)^2+(C4-Operators!$B$9)^2)</f>
        <v>6.92862417430807</v>
      </c>
    </row>
    <row r="5" customFormat="false" ht="15" hidden="false" customHeight="false" outlineLevel="0" collapsed="false">
      <c r="A5" s="5" t="n">
        <v>3</v>
      </c>
      <c r="B5" s="5" t="n">
        <f aca="false">Operators!$A$2*B4+Operators!$B$2*C4+Operators!$D$2</f>
        <v>52.028375</v>
      </c>
      <c r="C5" s="5" t="n">
        <f aca="false">Operators!$A$3*B4+Operators!$B$3*C4+Operators!$D$3</f>
        <v>71.01375</v>
      </c>
      <c r="D5" s="5" t="n">
        <f aca="false">SQRT((B5-Operators!$B$8)^2+(C5-Operators!$B$9)^2)</f>
        <v>4.73986611102214</v>
      </c>
    </row>
    <row r="6" customFormat="false" ht="15" hidden="false" customHeight="false" outlineLevel="0" collapsed="false">
      <c r="A6" s="5" t="n">
        <v>4</v>
      </c>
      <c r="B6" s="5" t="n">
        <f aca="false">Operators!$A$2*B5+Operators!$B$2*C5+Operators!$D$2</f>
        <v>53.26766875</v>
      </c>
      <c r="C6" s="5" t="n">
        <f aca="false">Operators!$A$3*B5+Operators!$B$3*C5+Operators!$D$3</f>
        <v>71.8110875</v>
      </c>
      <c r="D6" s="5" t="n">
        <f aca="false">SQRT((B6-Operators!$B$8)^2+(C6-Operators!$B$9)^2)</f>
        <v>3.27556486828464</v>
      </c>
    </row>
    <row r="7" customFormat="false" ht="15" hidden="false" customHeight="false" outlineLevel="0" collapsed="false">
      <c r="A7" s="5" t="n">
        <v>5</v>
      </c>
      <c r="B7" s="5" t="n">
        <f aca="false">Operators!$A$2*B6+Operators!$B$2*C6+Operators!$D$2</f>
        <v>54.0688809375</v>
      </c>
      <c r="C7" s="5" t="n">
        <f aca="false">Operators!$A$3*B6+Operators!$B$3*C6+Operators!$D$3</f>
        <v>72.413419375</v>
      </c>
      <c r="D7" s="5" t="n">
        <f aca="false">SQRT((B7-Operators!$B$8)^2+(C7-Operators!$B$9)^2)</f>
        <v>2.27602472889201</v>
      </c>
    </row>
    <row r="8" customFormat="false" ht="15" hidden="false" customHeight="false" outlineLevel="0" collapsed="false">
      <c r="A8" s="5" t="n">
        <v>6</v>
      </c>
      <c r="B8" s="5" t="n">
        <f aca="false">Operators!$A$2*B7+Operators!$B$2*C7+Operators!$D$2</f>
        <v>54.599897421875</v>
      </c>
      <c r="C8" s="5" t="n">
        <f aca="false">Operators!$A$3*B7+Operators!$B$3*C7+Operators!$D$3</f>
        <v>72.85493971875</v>
      </c>
      <c r="D8" s="5" t="n">
        <f aca="false">SQRT((B8-Operators!$B$8)^2+(C8-Operators!$B$9)^2)</f>
        <v>1.58627238695734</v>
      </c>
    </row>
    <row r="9" customFormat="false" ht="15" hidden="false" customHeight="false" outlineLevel="0" collapsed="false">
      <c r="A9" s="5" t="n">
        <v>7</v>
      </c>
      <c r="B9" s="5" t="n">
        <f aca="false">Operators!$A$2*B8+Operators!$B$2*C8+Operators!$D$2</f>
        <v>54.9581845398438</v>
      </c>
      <c r="C9" s="5" t="n">
        <f aca="false">Operators!$A$3*B8+Operators!$B$3*C8+Operators!$D$3</f>
        <v>73.1729535734375</v>
      </c>
      <c r="D9" s="5" t="n">
        <f aca="false">SQRT((B9-Operators!$B$8)^2+(C9-Operators!$B$9)^2)</f>
        <v>1.10745526029475</v>
      </c>
    </row>
    <row r="10" customFormat="false" ht="15" hidden="false" customHeight="false" outlineLevel="0" collapsed="false">
      <c r="A10" s="5" t="n">
        <v>8</v>
      </c>
      <c r="B10" s="5" t="n">
        <f aca="false">Operators!$A$2*B9+Operators!$B$2*C9+Operators!$D$2</f>
        <v>55.2029445329297</v>
      </c>
      <c r="C10" s="5" t="n">
        <f aca="false">Operators!$A$3*B9+Operators!$B$3*C9+Operators!$D$3</f>
        <v>73.3995905980469</v>
      </c>
      <c r="D10" s="5" t="n">
        <f aca="false">SQRT((B10-Operators!$B$8)^2+(C10-Operators!$B$9)^2)</f>
        <v>0.77395312692815</v>
      </c>
    </row>
    <row r="11" customFormat="false" ht="15" hidden="false" customHeight="false" outlineLevel="0" collapsed="false">
      <c r="A11" s="5" t="n">
        <v>9</v>
      </c>
      <c r="B11" s="5" t="n">
        <f aca="false">Operators!$A$2*B10+Operators!$B$2*C10+Operators!$D$2</f>
        <v>55.3715580828184</v>
      </c>
      <c r="C11" s="5" t="n">
        <f aca="false">Operators!$A$3*B10+Operators!$B$3*C10+Operators!$D$3</f>
        <v>73.5600488121211</v>
      </c>
      <c r="D11" s="5" t="n">
        <f aca="false">SQRT((B11-Operators!$B$8)^2+(C11-Operators!$B$9)^2)</f>
        <v>0.541213793995272</v>
      </c>
    </row>
    <row r="12" customFormat="false" ht="15" hidden="false" customHeight="false" outlineLevel="0" collapsed="false">
      <c r="A12" s="5" t="n">
        <v>10</v>
      </c>
      <c r="B12" s="5" t="n">
        <f aca="false">Operators!$A$2*B11+Operators!$B$2*C11+Operators!$D$2</f>
        <v>55.4883642673683</v>
      </c>
      <c r="C12" s="5" t="n">
        <f aca="false">Operators!$A$3*B11+Operators!$B$3*C11+Operators!$D$3</f>
        <v>73.6731850955545</v>
      </c>
      <c r="D12" s="5" t="n">
        <f aca="false">SQRT((B12-Operators!$B$8)^2+(C12-Operators!$B$9)^2)</f>
        <v>0.378605302390336</v>
      </c>
    </row>
    <row r="13" customFormat="false" ht="15" hidden="false" customHeight="false" outlineLevel="0" collapsed="false">
      <c r="A13" s="5" t="n">
        <v>11</v>
      </c>
      <c r="B13" s="5" t="n">
        <f aca="false">Operators!$A$2*B12+Operators!$B$2*C12+Operators!$D$2</f>
        <v>55.5695781113857</v>
      </c>
      <c r="C13" s="5" t="n">
        <f aca="false">Operators!$A$3*B12+Operators!$B$3*C12+Operators!$D$3</f>
        <v>73.7527474840695</v>
      </c>
      <c r="D13" s="5" t="n">
        <f aca="false">SQRT((B13-Operators!$B$8)^2+(C13-Operators!$B$9)^2)</f>
        <v>0.26491510764425</v>
      </c>
    </row>
    <row r="14" customFormat="false" ht="15" hidden="false" customHeight="false" outlineLevel="0" collapsed="false">
      <c r="A14" s="5" t="n">
        <v>12</v>
      </c>
      <c r="B14" s="5" t="n">
        <f aca="false">Operators!$A$2*B13+Operators!$B$2*C13+Operators!$D$2</f>
        <v>55.6261800838726</v>
      </c>
      <c r="C14" s="5" t="n">
        <f aca="false">Operators!$A$3*B13+Operators!$B$3*C13+Operators!$D$3</f>
        <v>73.8086063015803</v>
      </c>
      <c r="D14" s="5" t="n">
        <f aca="false">SQRT((B14-Operators!$B$8)^2+(C14-Operators!$B$9)^2)</f>
        <v>0.185392096036451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3"/>
  </cols>
  <sheetData>
    <row r="1" customFormat="false" ht="15" hidden="false" customHeight="false" outlineLevel="0" collapsed="false">
      <c r="A1" s="1" t="s">
        <v>15</v>
      </c>
      <c r="E1" s="1" t="s">
        <v>16</v>
      </c>
    </row>
    <row r="2" customFormat="false" ht="15" hidden="false" customHeight="false" outlineLevel="0" collapsed="false">
      <c r="A2" s="3" t="n">
        <v>1.1</v>
      </c>
      <c r="B2" s="3" t="n">
        <v>0</v>
      </c>
      <c r="C2" s="3" t="n">
        <v>0</v>
      </c>
      <c r="E2" s="3" t="n">
        <v>0.97</v>
      </c>
      <c r="F2" s="3" t="n">
        <v>0.05</v>
      </c>
      <c r="G2" s="3" t="n">
        <v>2</v>
      </c>
    </row>
    <row r="3" customFormat="false" ht="15" hidden="false" customHeight="false" outlineLevel="0" collapsed="false">
      <c r="A3" s="3" t="n">
        <v>-0.06</v>
      </c>
      <c r="B3" s="3" t="n">
        <v>0.98</v>
      </c>
      <c r="C3" s="3" t="n">
        <v>4</v>
      </c>
      <c r="E3" s="3" t="n">
        <v>0</v>
      </c>
      <c r="F3" s="3" t="n">
        <v>1.04</v>
      </c>
      <c r="G3" s="3" t="n">
        <v>0</v>
      </c>
    </row>
    <row r="6" customFormat="false" ht="15" hidden="false" customHeight="false" outlineLevel="0" collapsed="false">
      <c r="A6" s="1" t="s">
        <v>17</v>
      </c>
      <c r="B6" s="5" t="n">
        <f aca="false">Operators!F2</f>
        <v>41</v>
      </c>
      <c r="C6" s="5" t="n">
        <f aca="false">Operators!F3</f>
        <v>68</v>
      </c>
    </row>
    <row r="8" customFormat="false" ht="15" hidden="false" customHeight="false" outlineLevel="0" collapsed="false">
      <c r="A8" s="0" t="s">
        <v>18</v>
      </c>
      <c r="B8" s="5" t="n">
        <f aca="false">($A$2*$B$6+$B$2*$C$6+$C$2)</f>
        <v>45.1</v>
      </c>
      <c r="C8" s="5" t="n">
        <f aca="false">($A$3*$B$6+$B$3*$C$6+$C$3)</f>
        <v>68.18</v>
      </c>
    </row>
    <row r="9" customFormat="false" ht="15" hidden="false" customHeight="false" outlineLevel="0" collapsed="false">
      <c r="A9" s="0" t="s">
        <v>19</v>
      </c>
      <c r="B9" s="5" t="n">
        <f aca="false">($E$2*$B$8+$F$2*$C$8+$G$2)</f>
        <v>49.156</v>
      </c>
      <c r="C9" s="5" t="n">
        <f aca="false">($E$3*$B$8+$F$3*$C$8+$G$3)</f>
        <v>70.9072</v>
      </c>
    </row>
    <row r="11" customFormat="false" ht="15" hidden="false" customHeight="false" outlineLevel="0" collapsed="false">
      <c r="A11" s="0" t="s">
        <v>20</v>
      </c>
      <c r="B11" s="5" t="n">
        <f aca="false">($E$2*$B$6+$F$2*$C$6+$G$2)</f>
        <v>45.17</v>
      </c>
      <c r="C11" s="5" t="n">
        <f aca="false">($E$3*$B$6+$F$3*$C$6+$G$3)</f>
        <v>70.72</v>
      </c>
    </row>
    <row r="12" customFormat="false" ht="15" hidden="false" customHeight="false" outlineLevel="0" collapsed="false">
      <c r="A12" s="0" t="s">
        <v>21</v>
      </c>
      <c r="B12" s="5" t="n">
        <f aca="false">($A$2*$B$11+$B$2*$C$11+$C$2)</f>
        <v>49.687</v>
      </c>
      <c r="C12" s="5" t="n">
        <f aca="false">($A$3*$B$11+$B$3*$C$11+$C$3)</f>
        <v>70.5954</v>
      </c>
    </row>
    <row r="14" customFormat="false" ht="15" hidden="false" customHeight="false" outlineLevel="0" collapsed="false">
      <c r="A14" s="1" t="s">
        <v>22</v>
      </c>
      <c r="B14" s="5" t="n">
        <f aca="false">SQRT((B9-B12)^2+(C9-C12)^2)</f>
        <v>0.615776128150485</v>
      </c>
    </row>
    <row r="16" customFormat="false" ht="15" hidden="false" customHeight="false" outlineLevel="0" collapsed="false">
      <c r="A16" s="1" t="s">
        <v>23</v>
      </c>
    </row>
    <row r="17" customFormat="false" ht="15" hidden="false" customHeight="false" outlineLevel="0" collapsed="false">
      <c r="A17" s="4" t="s">
        <v>24</v>
      </c>
      <c r="B17" s="6" t="s">
        <v>25</v>
      </c>
      <c r="C17" s="6" t="s">
        <v>26</v>
      </c>
      <c r="D17" s="6" t="s">
        <v>27</v>
      </c>
      <c r="E17" s="6" t="s">
        <v>26</v>
      </c>
      <c r="F17" s="6" t="s">
        <v>28</v>
      </c>
      <c r="G17" s="6" t="s">
        <v>26</v>
      </c>
    </row>
    <row r="18" customFormat="false" ht="15" hidden="false" customHeight="false" outlineLevel="0" collapsed="false">
      <c r="A18" s="2" t="s">
        <v>29</v>
      </c>
      <c r="B18" s="5" t="n">
        <f aca="false">($A$2*$B$6+$B$2*$C$6+$C$2)</f>
        <v>45.1</v>
      </c>
      <c r="C18" s="5" t="n">
        <f aca="false">($A$3*$B$6+$B$3*$C$6+$C$3)</f>
        <v>68.18</v>
      </c>
      <c r="D18" s="5" t="n">
        <f aca="false">($A$2*B18+$B$2*C18+$C$2)</f>
        <v>49.61</v>
      </c>
      <c r="E18" s="5" t="n">
        <f aca="false">($A$3*B18+$B$3*C18+$C$3)</f>
        <v>68.1104</v>
      </c>
      <c r="F18" s="5" t="n">
        <f aca="false">($A$2*D18+$B$2*E18+$C$2)</f>
        <v>54.571</v>
      </c>
      <c r="G18" s="5" t="n">
        <f aca="false">($A$3*D18+$B$3*E18+$C$3)</f>
        <v>67.771592</v>
      </c>
    </row>
    <row r="19" customFormat="false" ht="15" hidden="false" customHeight="false" outlineLevel="0" collapsed="false">
      <c r="A19" s="2" t="s">
        <v>30</v>
      </c>
      <c r="B19" s="5" t="n">
        <f aca="false">($A$2*$B$6+$B$2*$C$6+$C$2)</f>
        <v>45.1</v>
      </c>
      <c r="C19" s="5" t="n">
        <f aca="false">($A$3*$B$6+$B$3*$C$6+$C$3)</f>
        <v>68.18</v>
      </c>
      <c r="D19" s="5" t="n">
        <f aca="false">($A$2*B19+$B$2*C19+$C$2)</f>
        <v>49.61</v>
      </c>
      <c r="E19" s="5" t="n">
        <f aca="false">($A$3*B19+$B$3*C19+$C$3)</f>
        <v>68.1104</v>
      </c>
      <c r="F19" s="5" t="n">
        <f aca="false">($E$2*D19+$F$2*E19+$G$2)</f>
        <v>53.52722</v>
      </c>
      <c r="G19" s="5" t="n">
        <f aca="false">($E$3*D19+$F$3*E19+$G$3)</f>
        <v>70.834816</v>
      </c>
    </row>
    <row r="20" customFormat="false" ht="15" hidden="false" customHeight="false" outlineLevel="0" collapsed="false">
      <c r="A20" s="2" t="s">
        <v>31</v>
      </c>
      <c r="B20" s="5" t="n">
        <f aca="false">($A$2*$B$6+$B$2*$C$6+$C$2)</f>
        <v>45.1</v>
      </c>
      <c r="C20" s="5" t="n">
        <f aca="false">($A$3*$B$6+$B$3*$C$6+$C$3)</f>
        <v>68.18</v>
      </c>
      <c r="D20" s="5" t="n">
        <f aca="false">($E$2*B20+$F$2*C20+$G$2)</f>
        <v>49.156</v>
      </c>
      <c r="E20" s="5" t="n">
        <f aca="false">($E$3*B20+$F$3*C20+$G$3)</f>
        <v>70.9072</v>
      </c>
      <c r="F20" s="5" t="n">
        <f aca="false">($A$2*D20+$B$2*E20+$C$2)</f>
        <v>54.0716</v>
      </c>
      <c r="G20" s="5" t="n">
        <f aca="false">($A$3*D20+$B$3*E20+$C$3)</f>
        <v>70.539696</v>
      </c>
    </row>
    <row r="21" customFormat="false" ht="15" hidden="false" customHeight="false" outlineLevel="0" collapsed="false">
      <c r="A21" s="2" t="s">
        <v>32</v>
      </c>
      <c r="B21" s="5" t="n">
        <f aca="false">($A$2*$B$6+$B$2*$C$6+$C$2)</f>
        <v>45.1</v>
      </c>
      <c r="C21" s="5" t="n">
        <f aca="false">($A$3*$B$6+$B$3*$C$6+$C$3)</f>
        <v>68.18</v>
      </c>
      <c r="D21" s="5" t="n">
        <f aca="false">($E$2*B21+$F$2*C21+$G$2)</f>
        <v>49.156</v>
      </c>
      <c r="E21" s="5" t="n">
        <f aca="false">($E$3*B21+$F$3*C21+$G$3)</f>
        <v>70.9072</v>
      </c>
      <c r="F21" s="5" t="n">
        <f aca="false">($E$2*D21+$F$2*E21+$G$2)</f>
        <v>53.22668</v>
      </c>
      <c r="G21" s="5" t="n">
        <f aca="false">($E$3*D21+$F$3*E21+$G$3)</f>
        <v>73.743488</v>
      </c>
    </row>
    <row r="22" customFormat="false" ht="15" hidden="false" customHeight="false" outlineLevel="0" collapsed="false">
      <c r="A22" s="2" t="s">
        <v>33</v>
      </c>
      <c r="B22" s="5" t="n">
        <f aca="false">($E$2*$B$6+$F$2*$C$6+$G$2)</f>
        <v>45.17</v>
      </c>
      <c r="C22" s="5" t="n">
        <f aca="false">($E$3*$B$6+$F$3*$C$6+$G$3)</f>
        <v>70.72</v>
      </c>
      <c r="D22" s="5" t="n">
        <f aca="false">($A$2*B22+$B$2*C22+$C$2)</f>
        <v>49.687</v>
      </c>
      <c r="E22" s="5" t="n">
        <f aca="false">($A$3*B22+$B$3*C22+$C$3)</f>
        <v>70.5954</v>
      </c>
      <c r="F22" s="5" t="n">
        <f aca="false">($A$2*D22+$B$2*E22+$C$2)</f>
        <v>54.6557</v>
      </c>
      <c r="G22" s="5" t="n">
        <f aca="false">($A$3*D22+$B$3*E22+$C$3)</f>
        <v>70.202272</v>
      </c>
    </row>
    <row r="23" customFormat="false" ht="15" hidden="false" customHeight="false" outlineLevel="0" collapsed="false">
      <c r="A23" s="2" t="s">
        <v>34</v>
      </c>
      <c r="B23" s="5" t="n">
        <f aca="false">($E$2*$B$6+$F$2*$C$6+$G$2)</f>
        <v>45.17</v>
      </c>
      <c r="C23" s="5" t="n">
        <f aca="false">($E$3*$B$6+$F$3*$C$6+$G$3)</f>
        <v>70.72</v>
      </c>
      <c r="D23" s="5" t="n">
        <f aca="false">($A$2*B23+$B$2*C23+$C$2)</f>
        <v>49.687</v>
      </c>
      <c r="E23" s="5" t="n">
        <f aca="false">($A$3*B23+$B$3*C23+$C$3)</f>
        <v>70.5954</v>
      </c>
      <c r="F23" s="5" t="n">
        <f aca="false">($E$2*D23+$F$2*E23+$G$2)</f>
        <v>53.72616</v>
      </c>
      <c r="G23" s="5" t="n">
        <f aca="false">($E$3*D23+$F$3*E23+$G$3)</f>
        <v>73.419216</v>
      </c>
    </row>
    <row r="24" customFormat="false" ht="15" hidden="false" customHeight="false" outlineLevel="0" collapsed="false">
      <c r="A24" s="2" t="s">
        <v>35</v>
      </c>
      <c r="B24" s="5" t="n">
        <f aca="false">($E$2*$B$6+$F$2*$C$6+$G$2)</f>
        <v>45.17</v>
      </c>
      <c r="C24" s="5" t="n">
        <f aca="false">($E$3*$B$6+$F$3*$C$6+$G$3)</f>
        <v>70.72</v>
      </c>
      <c r="D24" s="5" t="n">
        <f aca="false">($E$2*B24+$F$2*C24+$G$2)</f>
        <v>49.3509</v>
      </c>
      <c r="E24" s="5" t="n">
        <f aca="false">($E$3*B24+$F$3*C24+$G$3)</f>
        <v>73.5488</v>
      </c>
      <c r="F24" s="5" t="n">
        <f aca="false">($A$2*D24+$B$2*E24+$C$2)</f>
        <v>54.28599</v>
      </c>
      <c r="G24" s="5" t="n">
        <f aca="false">($A$3*D24+$B$3*E24+$C$3)</f>
        <v>73.11677</v>
      </c>
    </row>
    <row r="25" customFormat="false" ht="15" hidden="false" customHeight="false" outlineLevel="0" collapsed="false">
      <c r="A25" s="2" t="s">
        <v>36</v>
      </c>
      <c r="B25" s="5" t="n">
        <f aca="false">($E$2*$B$6+$F$2*$C$6+$G$2)</f>
        <v>45.17</v>
      </c>
      <c r="C25" s="5" t="n">
        <f aca="false">($E$3*$B$6+$F$3*$C$6+$G$3)</f>
        <v>70.72</v>
      </c>
      <c r="D25" s="5" t="n">
        <f aca="false">($E$2*B25+$F$2*C25+$G$2)</f>
        <v>49.3509</v>
      </c>
      <c r="E25" s="5" t="n">
        <f aca="false">($E$3*B25+$F$3*C25+$G$3)</f>
        <v>73.5488</v>
      </c>
      <c r="F25" s="5" t="n">
        <f aca="false">($E$2*D25+$F$2*E25+$G$2)</f>
        <v>53.547813</v>
      </c>
      <c r="G25" s="5" t="n">
        <f aca="false">($E$3*D25+$F$3*E25+$G$3)</f>
        <v>76.490752</v>
      </c>
    </row>
    <row r="27" customFormat="false" ht="15" hidden="false" customHeight="false" outlineLevel="0" collapsed="false">
      <c r="A27" s="1" t="s">
        <v>37</v>
      </c>
      <c r="B27" s="7" t="n">
        <f aca="false">SUMPRODUCT((F18:F25&gt;=48)*(G18:G25&gt;=71))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4" t="s">
        <v>38</v>
      </c>
      <c r="B1" s="4" t="s">
        <v>39</v>
      </c>
      <c r="C1" s="4" t="s">
        <v>40</v>
      </c>
    </row>
    <row r="2" customFormat="false" ht="15" hidden="false" customHeight="false" outlineLevel="0" collapsed="false">
      <c r="A2" s="2" t="s">
        <v>9</v>
      </c>
      <c r="B2" s="8" t="n">
        <v>55.7576</v>
      </c>
      <c r="C2" s="2" t="s">
        <v>41</v>
      </c>
    </row>
    <row r="3" customFormat="false" ht="15" hidden="false" customHeight="false" outlineLevel="0" collapsed="false">
      <c r="A3" s="2" t="s">
        <v>10</v>
      </c>
      <c r="B3" s="8" t="n">
        <v>73.9394</v>
      </c>
      <c r="C3" s="2" t="s">
        <v>42</v>
      </c>
    </row>
    <row r="4" customFormat="false" ht="15" hidden="false" customHeight="false" outlineLevel="0" collapsed="false">
      <c r="A4" s="2" t="s">
        <v>43</v>
      </c>
      <c r="B4" s="8" t="n">
        <v>55.4884</v>
      </c>
      <c r="C4" s="2" t="s">
        <v>44</v>
      </c>
    </row>
    <row r="5" customFormat="false" ht="15" hidden="false" customHeight="false" outlineLevel="0" collapsed="false">
      <c r="A5" s="2" t="s">
        <v>45</v>
      </c>
      <c r="B5" s="8" t="n">
        <v>73.6732</v>
      </c>
      <c r="C5" s="2" t="s">
        <v>44</v>
      </c>
    </row>
    <row r="6" customFormat="false" ht="15" hidden="false" customHeight="false" outlineLevel="0" collapsed="false">
      <c r="A6" s="2" t="s">
        <v>46</v>
      </c>
      <c r="B6" s="8" t="n">
        <v>0.6488</v>
      </c>
      <c r="C6" s="2" t="s">
        <v>47</v>
      </c>
    </row>
    <row r="7" customFormat="false" ht="15" hidden="false" customHeight="false" outlineLevel="0" collapsed="false">
      <c r="A7" s="2" t="s">
        <v>48</v>
      </c>
      <c r="B7" s="8" t="n">
        <v>0.6158</v>
      </c>
      <c r="C7" s="2" t="s">
        <v>49</v>
      </c>
    </row>
    <row r="8" customFormat="false" ht="15" hidden="false" customHeight="false" outlineLevel="0" collapsed="false">
      <c r="A8" s="2" t="s">
        <v>50</v>
      </c>
      <c r="B8" s="8" t="n">
        <v>4</v>
      </c>
      <c r="C8" s="2" t="s">
        <v>51</v>
      </c>
    </row>
    <row r="9" customFormat="false" ht="15" hidden="false" customHeight="false" outlineLevel="0" collapsed="false">
      <c r="A9" s="2" t="s">
        <v>52</v>
      </c>
      <c r="B9" s="8" t="n">
        <v>0.7</v>
      </c>
      <c r="C9" s="2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4" t="s">
        <v>38</v>
      </c>
      <c r="B1" s="4" t="s">
        <v>54</v>
      </c>
      <c r="C1" s="4" t="s">
        <v>39</v>
      </c>
      <c r="D1" s="4" t="s">
        <v>55</v>
      </c>
      <c r="E1" s="4" t="s">
        <v>56</v>
      </c>
    </row>
    <row r="2" customFormat="false" ht="15" hidden="false" customHeight="false" outlineLevel="0" collapsed="false">
      <c r="A2" s="2" t="s">
        <v>9</v>
      </c>
      <c r="B2" s="5" t="n">
        <f aca="false">Operators!B8</f>
        <v>55.7575757575758</v>
      </c>
      <c r="C2" s="5" t="n">
        <f aca="false">Reference_Values!B2</f>
        <v>55.7576</v>
      </c>
      <c r="D2" s="2" t="n">
        <f aca="false">ABS(B2-C2)</f>
        <v>2.42424242387074E-005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10</v>
      </c>
      <c r="B3" s="5" t="n">
        <f aca="false">Operators!B9</f>
        <v>73.9393939393939</v>
      </c>
      <c r="C3" s="5" t="n">
        <f aca="false">Reference_Values!B3</f>
        <v>73.9394</v>
      </c>
      <c r="D3" s="2" t="n">
        <f aca="false">ABS(B3-C3)</f>
        <v>6.06060606855863E-006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43</v>
      </c>
      <c r="B4" s="5" t="n">
        <f aca="false">Iteration!B12</f>
        <v>55.4883642673683</v>
      </c>
      <c r="C4" s="5" t="n">
        <f aca="false">Reference_Values!B4</f>
        <v>55.4884</v>
      </c>
      <c r="D4" s="2" t="n">
        <f aca="false">ABS(B4-C4)</f>
        <v>3.57326317370621E-005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45</v>
      </c>
      <c r="B5" s="5" t="n">
        <f aca="false">Iteration!C12</f>
        <v>73.6731850955545</v>
      </c>
      <c r="C5" s="5" t="n">
        <f aca="false">Reference_Values!B5</f>
        <v>73.6732</v>
      </c>
      <c r="D5" s="2" t="n">
        <f aca="false">ABS(B5-C5)</f>
        <v>1.49044455071135E-005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46</v>
      </c>
      <c r="B6" s="5" t="n">
        <f aca="false">Iteration!D3/Iteration!D2</f>
        <v>0.648822666768736</v>
      </c>
      <c r="C6" s="5" t="n">
        <f aca="false">Reference_Values!B6</f>
        <v>0.6488</v>
      </c>
      <c r="D6" s="2" t="n">
        <f aca="false">ABS(B6-C6)</f>
        <v>2.26667687358573E-005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48</v>
      </c>
      <c r="B7" s="5" t="n">
        <f aca="false">Composition_Reach!B14</f>
        <v>0.615776128150485</v>
      </c>
      <c r="C7" s="5" t="n">
        <f aca="false">Reference_Values!B7</f>
        <v>0.6158</v>
      </c>
      <c r="D7" s="2" t="n">
        <f aca="false">ABS(B7-C7)</f>
        <v>2.38718495154666E-005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50</v>
      </c>
      <c r="B8" s="5" t="n">
        <f aca="false">Composition_Reach!B27</f>
        <v>4</v>
      </c>
      <c r="C8" s="5" t="n">
        <f aca="false">Reference_Values!B8</f>
        <v>4</v>
      </c>
      <c r="D8" s="2" t="n">
        <f aca="false">ABS(B8-C8)</f>
        <v>0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52</v>
      </c>
      <c r="B9" s="5" t="n">
        <f aca="false">0.5*(Operators!A2+Operators!B3)+SQRT(0.25*(Operators!A2-Operators!B3)^2+Operators!B2*Operators!A3)</f>
        <v>0.7</v>
      </c>
      <c r="C9" s="5" t="n">
        <f aca="false">Reference_Values!B9</f>
        <v>0.7</v>
      </c>
      <c r="D9" s="2" t="n">
        <f aca="false">ABS(B9-C9)</f>
        <v>0</v>
      </c>
      <c r="E9" s="1" t="str">
        <f aca="false">IF(D9&lt;0.0005,"PASS","FAIL")</f>
        <v>PASS</v>
      </c>
    </row>
    <row r="11" customFormat="false" ht="15" hidden="false" customHeight="false" outlineLevel="0" collapsed="false">
      <c r="A11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2026-07-13T22:21:57Z</dcterms:created>
  <dc:creator>openpyxl</dc:creator>
  <dc:description/>
  <dc:language>en-US</dc:language>
  <cp:lastModifiedBy/>
  <dcterms:modified xsi:type="dcterms:W3CDTF">2026-07-13T22:21:57Z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