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tability" sheetId="2" state="visible" r:id="rId4"/>
    <sheet name="TimeSemantics" sheetId="3" state="visible" r:id="rId5"/>
    <sheet name="PolePlacement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<sst xmlns="http://schemas.openxmlformats.org/spreadsheetml/2006/main" count="62" uniqueCount="51">
  <si>
    <t xml:space="preserve">DCT Laboratory — Vol I, Ch 7: Dynamic Enterprise Systems</t>
  </si>
  <si>
    <t xml:space="preserve">Seed 26107 · Companion to DCT_V1_Ch07_Lab.ipynb and AXIOM-07.</t>
  </si>
  <si>
    <t xml:space="preserve">Spectral stability of a planar map; exact discretization vs Euler drift; pole placement (Ex 7.12).</t>
  </si>
  <si>
    <t xml:space="preserve">Spectral radius of the complex pair computed from trace/det: |λ| = SQRT(det) when disc &lt; 0.</t>
  </si>
  <si>
    <t xml:space="preserve">LEGEND — pale-gold cells are inputs.</t>
  </si>
  <si>
    <t xml:space="preserve">A</t>
  </si>
  <si>
    <t xml:space="preserve">trace / det / disc / ρ</t>
  </si>
  <si>
    <t xml:space="preserve">k</t>
  </si>
  <si>
    <t xml:space="preserve">x1</t>
  </si>
  <si>
    <t xml:space="preserve">x2</t>
  </si>
  <si>
    <t xml:space="preserve">‖x‖</t>
  </si>
  <si>
    <t xml:space="preserve">lambda</t>
  </si>
  <si>
    <t xml:space="preserve">dt</t>
  </si>
  <si>
    <t xml:space="preserve">t</t>
  </si>
  <si>
    <t xml:space="preserve">exact</t>
  </si>
  <si>
    <t xml:space="preserve">euler</t>
  </si>
  <si>
    <t xml:space="preserve">Quantity</t>
  </si>
  <si>
    <t xml:space="preserve">Value</t>
  </si>
  <si>
    <t xml:space="preserve">a1 (input)</t>
  </si>
  <si>
    <t xml:space="preserve">a2 (input)</t>
  </si>
  <si>
    <t xml:space="preserve">p1 desired: -(0.5+0.6)</t>
  </si>
  <si>
    <t xml:space="preserve">p0 desired: 0.5*0.6</t>
  </si>
  <si>
    <t xml:space="preserve">k2 = p1 - a1</t>
  </si>
  <si>
    <t xml:space="preserve">k1 = p0 - a2</t>
  </si>
  <si>
    <t xml:space="preserve">closed trace = -(a1+k2)</t>
  </si>
  <si>
    <t xml:space="preserve">closed det = a2+k1</t>
  </si>
  <si>
    <t xml:space="preserve">disc</t>
  </si>
  <si>
    <t xml:space="preserve">rho closed</t>
  </si>
  <si>
    <t xml:space="preserve">Checkpoint</t>
  </si>
  <si>
    <t xml:space="preserve">Engine value</t>
  </si>
  <si>
    <t xml:space="preserve">Meaning</t>
  </si>
  <si>
    <t xml:space="preserve">rho_open</t>
  </si>
  <si>
    <t xml:space="preserve">Complex pair: √det</t>
  </si>
  <si>
    <t xml:space="preserve">x_t6_norm</t>
  </si>
  <si>
    <t xml:space="preserve">Spiral nearly home at k=24</t>
  </si>
  <si>
    <t xml:space="preserve">exact_t5</t>
  </si>
  <si>
    <t xml:space="preserve">e^(λ·5)</t>
  </si>
  <si>
    <t xml:space="preserve">euler_t5</t>
  </si>
  <si>
    <t xml:space="preserve">(1+λΔ)^20</t>
  </si>
  <si>
    <t xml:space="preserve">euler_drift_t5</t>
  </si>
  <si>
    <t xml:space="preserve">The named cost of Euler</t>
  </si>
  <si>
    <t xml:space="preserve">k1</t>
  </si>
  <si>
    <t xml:space="preserve">p0 − a2</t>
  </si>
  <si>
    <t xml:space="preserve">k2</t>
  </si>
  <si>
    <t xml:space="preserve">p1 − a1</t>
  </si>
  <si>
    <t xml:space="preserve">rho_closed</t>
  </si>
  <si>
    <t xml:space="preserve">max(0.5, 0.6)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</si>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</sst>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E8F0EC"/>
      </patternFill>
    </fill>
    <fill>
      <patternFill patternType="solid">
        <fgColor rgb="FF0B3D2E"/>
        <bgColor rgb="FF003366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12"/>
  </cols>
  <sheetData>
    <row r="1" customFormat="false" ht="15" hidden="false" customHeight="false" outlineLevel="0" collapsed="false">
      <c r="A1" s="1" t="s">
        <v>5</v>
      </c>
      <c r="D1" s="1" t="s">
        <v>6</v>
      </c>
    </row>
    <row r="2" customFormat="false" ht="15" hidden="false" customHeight="false" outlineLevel="0" collapsed="false">
      <c r="A2" s="3" t="n">
        <v>0.6</v>
      </c>
      <c r="B2" s="3" t="n">
        <v>0.3</v>
      </c>
      <c r="D2" s="4" t="n">
        <f aca="false">A2+B3</f>
        <v>1.5</v>
      </c>
    </row>
    <row r="3" customFormat="false" ht="15" hidden="false" customHeight="false" outlineLevel="0" collapsed="false">
      <c r="A3" s="3" t="n">
        <v>-0.2</v>
      </c>
      <c r="B3" s="3" t="n">
        <v>0.9</v>
      </c>
      <c r="D3" s="4" t="n">
        <f aca="false">A2*B3-B2*A3</f>
        <v>0.6</v>
      </c>
    </row>
    <row r="4" customFormat="false" ht="15" hidden="false" customHeight="false" outlineLevel="0" collapsed="false">
      <c r="D4" s="4" t="n">
        <f aca="false">D2^2-4*D3</f>
        <v>-0.15</v>
      </c>
    </row>
    <row r="5" customFormat="false" ht="15" hidden="false" customHeight="false" outlineLevel="0" collapsed="false">
      <c r="D5" s="4" t="n">
        <f aca="false">IF(D4&lt;0,SQRT(D3),MAX(ABS((D2+SQRT(D4))/2),ABS((D2-SQRT(D4))/2)))</f>
        <v>0.774596669241483</v>
      </c>
    </row>
    <row r="7" customFormat="false" ht="15" hidden="false" customHeight="false" outlineLevel="0" collapsed="false">
      <c r="A7" s="5" t="s">
        <v>7</v>
      </c>
      <c r="B7" s="5" t="s">
        <v>8</v>
      </c>
      <c r="C7" s="5" t="s">
        <v>9</v>
      </c>
      <c r="D7" s="5" t="s">
        <v>10</v>
      </c>
    </row>
    <row r="8" customFormat="false" ht="15" hidden="false" customHeight="false" outlineLevel="0" collapsed="false">
      <c r="A8" s="4" t="n">
        <v>0</v>
      </c>
      <c r="B8" s="6" t="n">
        <v>10</v>
      </c>
      <c r="C8" s="6" t="n">
        <v>0</v>
      </c>
      <c r="D8" s="4" t="n">
        <f aca="false">SQRT(B8^2+C8^2)</f>
        <v>10</v>
      </c>
    </row>
    <row r="9" customFormat="false" ht="15" hidden="false" customHeight="false" outlineLevel="0" collapsed="false">
      <c r="A9" s="4" t="n">
        <v>1</v>
      </c>
      <c r="B9" s="4" t="n">
        <f aca="false">$A$2*B8+$B$2*C8</f>
        <v>6</v>
      </c>
      <c r="C9" s="4" t="n">
        <f aca="false">$A$3*B8+$B$3*C8</f>
        <v>-2</v>
      </c>
      <c r="D9" s="4" t="n">
        <f aca="false">SQRT(B9^2+C9^2)</f>
        <v>6.32455532033676</v>
      </c>
    </row>
    <row r="10" customFormat="false" ht="15" hidden="false" customHeight="false" outlineLevel="0" collapsed="false">
      <c r="A10" s="4" t="n">
        <v>2</v>
      </c>
      <c r="B10" s="4" t="n">
        <f aca="false">$A$2*B9+$B$2*C9</f>
        <v>3</v>
      </c>
      <c r="C10" s="4" t="n">
        <f aca="false">$A$3*B9+$B$3*C9</f>
        <v>-3</v>
      </c>
      <c r="D10" s="4" t="n">
        <f aca="false">SQRT(B10^2+C10^2)</f>
        <v>4.24264068711929</v>
      </c>
    </row>
    <row r="11" customFormat="false" ht="15" hidden="false" customHeight="false" outlineLevel="0" collapsed="false">
      <c r="A11" s="4" t="n">
        <v>3</v>
      </c>
      <c r="B11" s="4" t="n">
        <f aca="false">$A$2*B10+$B$2*C10</f>
        <v>0.9</v>
      </c>
      <c r="C11" s="4" t="n">
        <f aca="false">$A$3*B10+$B$3*C10</f>
        <v>-3.3</v>
      </c>
      <c r="D11" s="4" t="n">
        <f aca="false">SQRT(B11^2+C11^2)</f>
        <v>3.42052627529741</v>
      </c>
    </row>
    <row r="12" customFormat="false" ht="15" hidden="false" customHeight="false" outlineLevel="0" collapsed="false">
      <c r="A12" s="4" t="n">
        <v>4</v>
      </c>
      <c r="B12" s="4" t="n">
        <f aca="false">$A$2*B11+$B$2*C11</f>
        <v>-0.45</v>
      </c>
      <c r="C12" s="4" t="n">
        <f aca="false">$A$3*B11+$B$3*C11</f>
        <v>-3.15</v>
      </c>
      <c r="D12" s="4" t="n">
        <f aca="false">SQRT(B12^2+C12^2)</f>
        <v>3.18198051533946</v>
      </c>
    </row>
    <row r="13" customFormat="false" ht="15" hidden="false" customHeight="false" outlineLevel="0" collapsed="false">
      <c r="A13" s="4" t="n">
        <v>5</v>
      </c>
      <c r="B13" s="4" t="n">
        <f aca="false">$A$2*B12+$B$2*C12</f>
        <v>-1.215</v>
      </c>
      <c r="C13" s="4" t="n">
        <f aca="false">$A$3*B12+$B$3*C12</f>
        <v>-2.745</v>
      </c>
      <c r="D13" s="4" t="n">
        <f aca="false">SQRT(B13^2+C13^2)</f>
        <v>3.00187441442843</v>
      </c>
    </row>
    <row r="14" customFormat="false" ht="15" hidden="false" customHeight="false" outlineLevel="0" collapsed="false">
      <c r="A14" s="4" t="n">
        <v>6</v>
      </c>
      <c r="B14" s="4" t="n">
        <f aca="false">$A$2*B13+$B$2*C13</f>
        <v>-1.5525</v>
      </c>
      <c r="C14" s="4" t="n">
        <f aca="false">$A$3*B13+$B$3*C13</f>
        <v>-2.2275</v>
      </c>
      <c r="D14" s="4" t="n">
        <f aca="false">SQRT(B14^2+C14^2)</f>
        <v>2.71514502375103</v>
      </c>
    </row>
    <row r="15" customFormat="false" ht="15" hidden="false" customHeight="false" outlineLevel="0" collapsed="false">
      <c r="A15" s="4" t="n">
        <v>7</v>
      </c>
      <c r="B15" s="4" t="n">
        <f aca="false">$A$2*B14+$B$2*C14</f>
        <v>-1.59975</v>
      </c>
      <c r="C15" s="4" t="n">
        <f aca="false">$A$3*B14+$B$3*C14</f>
        <v>-1.69425</v>
      </c>
      <c r="D15" s="4" t="n">
        <f aca="false">SQRT(B15^2+C15^2)</f>
        <v>2.3301680465151</v>
      </c>
    </row>
    <row r="16" customFormat="false" ht="15" hidden="false" customHeight="false" outlineLevel="0" collapsed="false">
      <c r="A16" s="4" t="n">
        <v>8</v>
      </c>
      <c r="B16" s="4" t="n">
        <f aca="false">$A$2*B15+$B$2*C15</f>
        <v>-1.468125</v>
      </c>
      <c r="C16" s="4" t="n">
        <f aca="false">$A$3*B15+$B$3*C15</f>
        <v>-1.204875</v>
      </c>
      <c r="D16" s="4" t="n">
        <f aca="false">SQRT(B16^2+C16^2)</f>
        <v>1.89924058013986</v>
      </c>
    </row>
    <row r="17" customFormat="false" ht="15" hidden="false" customHeight="false" outlineLevel="0" collapsed="false">
      <c r="A17" s="4" t="n">
        <v>9</v>
      </c>
      <c r="B17" s="4" t="n">
        <f aca="false">$A$2*B16+$B$2*C16</f>
        <v>-1.2423375</v>
      </c>
      <c r="C17" s="4" t="n">
        <f aca="false">$A$3*B16+$B$3*C16</f>
        <v>-0.7907625</v>
      </c>
      <c r="D17" s="4" t="n">
        <f aca="false">SQRT(B17^2+C17^2)</f>
        <v>1.47265331810053</v>
      </c>
    </row>
    <row r="18" customFormat="false" ht="15" hidden="false" customHeight="false" outlineLevel="0" collapsed="false">
      <c r="A18" s="4" t="n">
        <v>10</v>
      </c>
      <c r="B18" s="4" t="n">
        <f aca="false">$A$2*B17+$B$2*C17</f>
        <v>-0.98263125</v>
      </c>
      <c r="C18" s="4" t="n">
        <f aca="false">$A$3*B17+$B$3*C17</f>
        <v>-0.46321875</v>
      </c>
      <c r="D18" s="4" t="n">
        <f aca="false">SQRT(B18^2+C18^2)</f>
        <v>1.086340546895</v>
      </c>
    </row>
    <row r="19" customFormat="false" ht="15" hidden="false" customHeight="false" outlineLevel="0" collapsed="false">
      <c r="A19" s="4" t="n">
        <v>11</v>
      </c>
      <c r="B19" s="4" t="n">
        <f aca="false">$A$2*B18+$B$2*C18</f>
        <v>-0.728544375</v>
      </c>
      <c r="C19" s="4" t="n">
        <f aca="false">$A$3*B18+$B$3*C18</f>
        <v>-0.220370625</v>
      </c>
      <c r="D19" s="4" t="n">
        <f aca="false">SQRT(B19^2+C19^2)</f>
        <v>0.761143953997555</v>
      </c>
    </row>
    <row r="20" customFormat="false" ht="15" hidden="false" customHeight="false" outlineLevel="0" collapsed="false">
      <c r="A20" s="4" t="n">
        <v>12</v>
      </c>
      <c r="B20" s="4" t="n">
        <f aca="false">$A$2*B19+$B$2*C19</f>
        <v>-0.5032378125</v>
      </c>
      <c r="C20" s="4" t="n">
        <f aca="false">$A$3*B19+$B$3*C19</f>
        <v>-0.0526246875000001</v>
      </c>
      <c r="D20" s="4" t="n">
        <f aca="false">SQRT(B20^2+C20^2)</f>
        <v>0.505981870884974</v>
      </c>
    </row>
    <row r="21" customFormat="false" ht="15" hidden="false" customHeight="false" outlineLevel="0" collapsed="false">
      <c r="A21" s="4" t="n">
        <v>13</v>
      </c>
      <c r="B21" s="4" t="n">
        <f aca="false">$A$2*B20+$B$2*C20</f>
        <v>-0.31773009375</v>
      </c>
      <c r="C21" s="4" t="n">
        <f aca="false">$A$3*B20+$B$3*C20</f>
        <v>0.0532853437499999</v>
      </c>
      <c r="D21" s="4" t="n">
        <f aca="false">SQRT(B21^2+C21^2)</f>
        <v>0.322167255215268</v>
      </c>
    </row>
    <row r="22" customFormat="false" ht="15" hidden="false" customHeight="false" outlineLevel="0" collapsed="false">
      <c r="A22" s="4" t="n">
        <v>14</v>
      </c>
      <c r="B22" s="4" t="n">
        <f aca="false">$A$2*B21+$B$2*C21</f>
        <v>-0.174652453125</v>
      </c>
      <c r="C22" s="4" t="n">
        <f aca="false">$A$3*B21+$B$3*C21</f>
        <v>0.111502828125</v>
      </c>
      <c r="D22" s="4" t="n">
        <f aca="false">SQRT(B22^2+C22^2)</f>
        <v>0.207210907199533</v>
      </c>
    </row>
    <row r="23" customFormat="false" ht="15" hidden="false" customHeight="false" outlineLevel="0" collapsed="false">
      <c r="A23" s="4" t="n">
        <v>15</v>
      </c>
      <c r="B23" s="4" t="n">
        <f aca="false">$A$2*B22+$B$2*C22</f>
        <v>-0.0713406234375001</v>
      </c>
      <c r="C23" s="4" t="n">
        <f aca="false">$A$3*B22+$B$3*C22</f>
        <v>0.1352830359375</v>
      </c>
      <c r="D23" s="4" t="n">
        <f aca="false">SQRT(B23^2+C23^2)</f>
        <v>0.152941114043667</v>
      </c>
    </row>
    <row r="24" customFormat="false" ht="15" hidden="false" customHeight="false" outlineLevel="0" collapsed="false">
      <c r="A24" s="4" t="n">
        <v>16</v>
      </c>
      <c r="B24" s="4" t="n">
        <f aca="false">$A$2*B23+$B$2*C23</f>
        <v>-0.00221946328125006</v>
      </c>
      <c r="C24" s="4" t="n">
        <f aca="false">$A$3*B23+$B$3*C23</f>
        <v>0.13602285703125</v>
      </c>
      <c r="D24" s="4" t="n">
        <f aca="false">SQRT(B24^2+C24^2)</f>
        <v>0.136040963140521</v>
      </c>
    </row>
    <row r="25" customFormat="false" ht="15" hidden="false" customHeight="false" outlineLevel="0" collapsed="false">
      <c r="A25" s="4" t="n">
        <v>17</v>
      </c>
      <c r="B25" s="4" t="n">
        <f aca="false">$A$2*B24+$B$2*C24</f>
        <v>0.039475179140625</v>
      </c>
      <c r="C25" s="4" t="n">
        <f aca="false">$A$3*B24+$B$3*C24</f>
        <v>0.122864463984375</v>
      </c>
      <c r="D25" s="4" t="n">
        <f aca="false">SQRT(B25^2+C25^2)</f>
        <v>0.129050247106901</v>
      </c>
    </row>
    <row r="26" customFormat="false" ht="15" hidden="false" customHeight="false" outlineLevel="0" collapsed="false">
      <c r="A26" s="4" t="n">
        <v>18</v>
      </c>
      <c r="B26" s="4" t="n">
        <f aca="false">$A$2*B25+$B$2*C25</f>
        <v>0.0605444466796875</v>
      </c>
      <c r="C26" s="4" t="n">
        <f aca="false">$A$3*B25+$B$3*C25</f>
        <v>0.102682981757813</v>
      </c>
      <c r="D26" s="4" t="n">
        <f aca="false">SQRT(B26^2+C26^2)</f>
        <v>0.119203291760021</v>
      </c>
    </row>
    <row r="27" customFormat="false" ht="15" hidden="false" customHeight="false" outlineLevel="0" collapsed="false">
      <c r="A27" s="4" t="n">
        <v>19</v>
      </c>
      <c r="B27" s="4" t="n">
        <f aca="false">$A$2*B26+$B$2*C26</f>
        <v>0.0671315625351562</v>
      </c>
      <c r="C27" s="4" t="n">
        <f aca="false">$A$3*B26+$B$3*C26</f>
        <v>0.0803057942460938</v>
      </c>
      <c r="D27" s="4" t="n">
        <f aca="false">SQRT(B27^2+C27^2)</f>
        <v>0.104669323480701</v>
      </c>
    </row>
    <row r="28" customFormat="false" ht="15" hidden="false" customHeight="false" outlineLevel="0" collapsed="false">
      <c r="A28" s="4" t="n">
        <v>20</v>
      </c>
      <c r="B28" s="4" t="n">
        <f aca="false">$A$2*B27+$B$2*C27</f>
        <v>0.0643706757949219</v>
      </c>
      <c r="C28" s="4" t="n">
        <f aca="false">$A$3*B27+$B$3*C27</f>
        <v>0.0588489023144531</v>
      </c>
      <c r="D28" s="4" t="n">
        <f aca="false">SQRT(B28^2+C28^2)</f>
        <v>0.0872168401509192</v>
      </c>
    </row>
    <row r="29" customFormat="false" ht="15" hidden="false" customHeight="false" outlineLevel="0" collapsed="false">
      <c r="A29" s="4" t="n">
        <v>21</v>
      </c>
      <c r="B29" s="4" t="n">
        <f aca="false">$A$2*B28+$B$2*C28</f>
        <v>0.0562770761712891</v>
      </c>
      <c r="C29" s="4" t="n">
        <f aca="false">$A$3*B28+$B$3*C28</f>
        <v>0.0400898769240235</v>
      </c>
      <c r="D29" s="4" t="n">
        <f aca="false">SQRT(B29^2+C29^2)</f>
        <v>0.0690963641168797</v>
      </c>
    </row>
    <row r="30" customFormat="false" ht="15" hidden="false" customHeight="false" outlineLevel="0" collapsed="false">
      <c r="A30" s="4" t="n">
        <v>22</v>
      </c>
      <c r="B30" s="4" t="n">
        <f aca="false">$A$2*B29+$B$2*C29</f>
        <v>0.0457932087799805</v>
      </c>
      <c r="C30" s="4" t="n">
        <f aca="false">$A$3*B29+$B$3*C29</f>
        <v>0.0248254739973633</v>
      </c>
      <c r="D30" s="4" t="n">
        <f aca="false">SQRT(B30^2+C30^2)</f>
        <v>0.0520895587383944</v>
      </c>
    </row>
    <row r="31" customFormat="false" ht="15" hidden="false" customHeight="false" outlineLevel="0" collapsed="false">
      <c r="A31" s="4" t="n">
        <v>23</v>
      </c>
      <c r="B31" s="4" t="n">
        <f aca="false">$A$2*B30+$B$2*C30</f>
        <v>0.0349235674671973</v>
      </c>
      <c r="C31" s="4" t="n">
        <f aca="false">$A$3*B30+$B$3*C30</f>
        <v>0.0131842848416309</v>
      </c>
      <c r="D31" s="4" t="n">
        <f aca="false">SQRT(B31^2+C31^2)</f>
        <v>0.0373293575007813</v>
      </c>
    </row>
    <row r="32" customFormat="false" ht="15" hidden="false" customHeight="false" outlineLevel="0" collapsed="false">
      <c r="A32" s="4" t="n">
        <v>24</v>
      </c>
      <c r="B32" s="4" t="n">
        <f aca="false">$A$2*B31+$B$2*C31</f>
        <v>0.0249094259328076</v>
      </c>
      <c r="C32" s="4" t="n">
        <f aca="false">$A$3*B31+$B$3*C31</f>
        <v>0.00488114286402834</v>
      </c>
      <c r="D32" s="4" t="n">
        <f aca="false">SQRT(B32^2+C32^2)</f>
        <v>0.025383164813732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2" t="s">
        <v>11</v>
      </c>
      <c r="B1" s="7" t="n">
        <v>-0.8</v>
      </c>
    </row>
    <row r="2" customFormat="false" ht="15" hidden="false" customHeight="false" outlineLevel="0" collapsed="false">
      <c r="A2" s="2" t="s">
        <v>12</v>
      </c>
      <c r="B2" s="7" t="n">
        <v>0.25</v>
      </c>
    </row>
    <row r="4" customFormat="false" ht="15" hidden="false" customHeight="false" outlineLevel="0" collapsed="false">
      <c r="A4" s="5" t="s">
        <v>7</v>
      </c>
      <c r="B4" s="5" t="s">
        <v>13</v>
      </c>
      <c r="C4" s="5" t="s">
        <v>14</v>
      </c>
      <c r="D4" s="5" t="s">
        <v>15</v>
      </c>
    </row>
    <row r="5" customFormat="false" ht="15" hidden="false" customHeight="false" outlineLevel="0" collapsed="false">
      <c r="A5" s="4" t="n">
        <v>0</v>
      </c>
      <c r="B5" s="4" t="n">
        <f aca="false">A5*$B$2</f>
        <v>0</v>
      </c>
      <c r="C5" s="4" t="n">
        <v>1</v>
      </c>
      <c r="D5" s="4" t="n">
        <v>1</v>
      </c>
    </row>
    <row r="6" customFormat="false" ht="15" hidden="false" customHeight="false" outlineLevel="0" collapsed="false">
      <c r="A6" s="4" t="n">
        <v>1</v>
      </c>
      <c r="B6" s="4" t="n">
        <f aca="false">A6*$B$2</f>
        <v>0.25</v>
      </c>
      <c r="C6" s="4" t="n">
        <f aca="false">C5*EXP($B$1*$B$2)</f>
        <v>0.818730753077982</v>
      </c>
      <c r="D6" s="4" t="n">
        <f aca="false">D5*(1+$B$1*$B$2)</f>
        <v>0.8</v>
      </c>
    </row>
    <row r="7" customFormat="false" ht="15" hidden="false" customHeight="false" outlineLevel="0" collapsed="false">
      <c r="A7" s="4" t="n">
        <v>2</v>
      </c>
      <c r="B7" s="4" t="n">
        <f aca="false">A7*$B$2</f>
        <v>0.5</v>
      </c>
      <c r="C7" s="4" t="n">
        <f aca="false">C6*EXP($B$1*$B$2)</f>
        <v>0.670320046035639</v>
      </c>
      <c r="D7" s="4" t="n">
        <f aca="false">D6*(1+$B$1*$B$2)</f>
        <v>0.64</v>
      </c>
    </row>
    <row r="8" customFormat="false" ht="15" hidden="false" customHeight="false" outlineLevel="0" collapsed="false">
      <c r="A8" s="4" t="n">
        <v>3</v>
      </c>
      <c r="B8" s="4" t="n">
        <f aca="false">A8*$B$2</f>
        <v>0.75</v>
      </c>
      <c r="C8" s="4" t="n">
        <f aca="false">C7*EXP($B$1*$B$2)</f>
        <v>0.548811636094026</v>
      </c>
      <c r="D8" s="4" t="n">
        <f aca="false">D7*(1+$B$1*$B$2)</f>
        <v>0.512</v>
      </c>
    </row>
    <row r="9" customFormat="false" ht="15" hidden="false" customHeight="false" outlineLevel="0" collapsed="false">
      <c r="A9" s="4" t="n">
        <v>4</v>
      </c>
      <c r="B9" s="4" t="n">
        <f aca="false">A9*$B$2</f>
        <v>1</v>
      </c>
      <c r="C9" s="4" t="n">
        <f aca="false">C8*EXP($B$1*$B$2)</f>
        <v>0.449328964117222</v>
      </c>
      <c r="D9" s="4" t="n">
        <f aca="false">D8*(1+$B$1*$B$2)</f>
        <v>0.4096</v>
      </c>
    </row>
    <row r="10" customFormat="false" ht="15" hidden="false" customHeight="false" outlineLevel="0" collapsed="false">
      <c r="A10" s="4" t="n">
        <v>5</v>
      </c>
      <c r="B10" s="4" t="n">
        <f aca="false">A10*$B$2</f>
        <v>1.25</v>
      </c>
      <c r="C10" s="4" t="n">
        <f aca="false">C9*EXP($B$1*$B$2)</f>
        <v>0.367879441171442</v>
      </c>
      <c r="D10" s="4" t="n">
        <f aca="false">D9*(1+$B$1*$B$2)</f>
        <v>0.32768</v>
      </c>
    </row>
    <row r="11" customFormat="false" ht="15" hidden="false" customHeight="false" outlineLevel="0" collapsed="false">
      <c r="A11" s="4" t="n">
        <v>6</v>
      </c>
      <c r="B11" s="4" t="n">
        <f aca="false">A11*$B$2</f>
        <v>1.5</v>
      </c>
      <c r="C11" s="4" t="n">
        <f aca="false">C10*EXP($B$1*$B$2)</f>
        <v>0.301194211912202</v>
      </c>
      <c r="D11" s="4" t="n">
        <f aca="false">D10*(1+$B$1*$B$2)</f>
        <v>0.262144</v>
      </c>
    </row>
    <row r="12" customFormat="false" ht="15" hidden="false" customHeight="false" outlineLevel="0" collapsed="false">
      <c r="A12" s="4" t="n">
        <v>7</v>
      </c>
      <c r="B12" s="4" t="n">
        <f aca="false">A12*$B$2</f>
        <v>1.75</v>
      </c>
      <c r="C12" s="4" t="n">
        <f aca="false">C11*EXP($B$1*$B$2)</f>
        <v>0.246596963941606</v>
      </c>
      <c r="D12" s="4" t="n">
        <f aca="false">D11*(1+$B$1*$B$2)</f>
        <v>0.2097152</v>
      </c>
    </row>
    <row r="13" customFormat="false" ht="15" hidden="false" customHeight="false" outlineLevel="0" collapsed="false">
      <c r="A13" s="4" t="n">
        <v>8</v>
      </c>
      <c r="B13" s="4" t="n">
        <f aca="false">A13*$B$2</f>
        <v>2</v>
      </c>
      <c r="C13" s="4" t="n">
        <f aca="false">C12*EXP($B$1*$B$2)</f>
        <v>0.201896517994655</v>
      </c>
      <c r="D13" s="4" t="n">
        <f aca="false">D12*(1+$B$1*$B$2)</f>
        <v>0.16777216</v>
      </c>
    </row>
    <row r="14" customFormat="false" ht="15" hidden="false" customHeight="false" outlineLevel="0" collapsed="false">
      <c r="A14" s="4" t="n">
        <v>9</v>
      </c>
      <c r="B14" s="4" t="n">
        <f aca="false">A14*$B$2</f>
        <v>2.25</v>
      </c>
      <c r="C14" s="4" t="n">
        <f aca="false">C13*EXP($B$1*$B$2)</f>
        <v>0.165298888221586</v>
      </c>
      <c r="D14" s="4" t="n">
        <f aca="false">D13*(1+$B$1*$B$2)</f>
        <v>0.134217728</v>
      </c>
    </row>
    <row r="15" customFormat="false" ht="15" hidden="false" customHeight="false" outlineLevel="0" collapsed="false">
      <c r="A15" s="4" t="n">
        <v>10</v>
      </c>
      <c r="B15" s="4" t="n">
        <f aca="false">A15*$B$2</f>
        <v>2.5</v>
      </c>
      <c r="C15" s="4" t="n">
        <f aca="false">C14*EXP($B$1*$B$2)</f>
        <v>0.135335283236613</v>
      </c>
      <c r="D15" s="4" t="n">
        <f aca="false">D14*(1+$B$1*$B$2)</f>
        <v>0.1073741824</v>
      </c>
    </row>
    <row r="16" customFormat="false" ht="15" hidden="false" customHeight="false" outlineLevel="0" collapsed="false">
      <c r="A16" s="4" t="n">
        <v>11</v>
      </c>
      <c r="B16" s="4" t="n">
        <f aca="false">A16*$B$2</f>
        <v>2.75</v>
      </c>
      <c r="C16" s="4" t="n">
        <f aca="false">C15*EXP($B$1*$B$2)</f>
        <v>0.110803158362334</v>
      </c>
      <c r="D16" s="4" t="n">
        <f aca="false">D15*(1+$B$1*$B$2)</f>
        <v>0.0858993459200001</v>
      </c>
    </row>
    <row r="17" customFormat="false" ht="15" hidden="false" customHeight="false" outlineLevel="0" collapsed="false">
      <c r="A17" s="4" t="n">
        <v>12</v>
      </c>
      <c r="B17" s="4" t="n">
        <f aca="false">A17*$B$2</f>
        <v>3</v>
      </c>
      <c r="C17" s="4" t="n">
        <f aca="false">C16*EXP($B$1*$B$2)</f>
        <v>0.0907179532894125</v>
      </c>
      <c r="D17" s="4" t="n">
        <f aca="false">D16*(1+$B$1*$B$2)</f>
        <v>0.068719476736</v>
      </c>
    </row>
    <row r="18" customFormat="false" ht="15" hidden="false" customHeight="false" outlineLevel="0" collapsed="false">
      <c r="A18" s="4" t="n">
        <v>13</v>
      </c>
      <c r="B18" s="4" t="n">
        <f aca="false">A18*$B$2</f>
        <v>3.25</v>
      </c>
      <c r="C18" s="4" t="n">
        <f aca="false">C17*EXP($B$1*$B$2)</f>
        <v>0.0742735782143339</v>
      </c>
      <c r="D18" s="4" t="n">
        <f aca="false">D17*(1+$B$1*$B$2)</f>
        <v>0.0549755813888</v>
      </c>
    </row>
    <row r="19" customFormat="false" ht="15" hidden="false" customHeight="false" outlineLevel="0" collapsed="false">
      <c r="A19" s="4" t="n">
        <v>14</v>
      </c>
      <c r="B19" s="4" t="n">
        <f aca="false">A19*$B$2</f>
        <v>3.5</v>
      </c>
      <c r="C19" s="4" t="n">
        <f aca="false">C18*EXP($B$1*$B$2)</f>
        <v>0.0608100626252179</v>
      </c>
      <c r="D19" s="4" t="n">
        <f aca="false">D18*(1+$B$1*$B$2)</f>
        <v>0.04398046511104</v>
      </c>
    </row>
    <row r="20" customFormat="false" ht="15" hidden="false" customHeight="false" outlineLevel="0" collapsed="false">
      <c r="A20" s="4" t="n">
        <v>15</v>
      </c>
      <c r="B20" s="4" t="n">
        <f aca="false">A20*$B$2</f>
        <v>3.75</v>
      </c>
      <c r="C20" s="4" t="n">
        <f aca="false">C19*EXP($B$1*$B$2)</f>
        <v>0.0497870683678639</v>
      </c>
      <c r="D20" s="4" t="n">
        <f aca="false">D19*(1+$B$1*$B$2)</f>
        <v>0.035184372088832</v>
      </c>
    </row>
    <row r="21" customFormat="false" ht="15" hidden="false" customHeight="false" outlineLevel="0" collapsed="false">
      <c r="A21" s="4" t="n">
        <v>16</v>
      </c>
      <c r="B21" s="4" t="n">
        <f aca="false">A21*$B$2</f>
        <v>4</v>
      </c>
      <c r="C21" s="4" t="n">
        <f aca="false">C20*EXP($B$1*$B$2)</f>
        <v>0.0407622039783662</v>
      </c>
      <c r="D21" s="4" t="n">
        <f aca="false">D20*(1+$B$1*$B$2)</f>
        <v>0.0281474976710656</v>
      </c>
    </row>
    <row r="22" customFormat="false" ht="15" hidden="false" customHeight="false" outlineLevel="0" collapsed="false">
      <c r="A22" s="4" t="n">
        <v>17</v>
      </c>
      <c r="B22" s="4" t="n">
        <f aca="false">A22*$B$2</f>
        <v>4.25</v>
      </c>
      <c r="C22" s="4" t="n">
        <f aca="false">C21*EXP($B$1*$B$2)</f>
        <v>0.0333732699603261</v>
      </c>
      <c r="D22" s="4" t="n">
        <f aca="false">D21*(1+$B$1*$B$2)</f>
        <v>0.0225179981368525</v>
      </c>
    </row>
    <row r="23" customFormat="false" ht="15" hidden="false" customHeight="false" outlineLevel="0" collapsed="false">
      <c r="A23" s="4" t="n">
        <v>18</v>
      </c>
      <c r="B23" s="4" t="n">
        <f aca="false">A23*$B$2</f>
        <v>4.5</v>
      </c>
      <c r="C23" s="4" t="n">
        <f aca="false">C22*EXP($B$1*$B$2)</f>
        <v>0.0273237224472925</v>
      </c>
      <c r="D23" s="4" t="n">
        <f aca="false">D22*(1+$B$1*$B$2)</f>
        <v>0.018014398509482</v>
      </c>
    </row>
    <row r="24" customFormat="false" ht="15" hidden="false" customHeight="false" outlineLevel="0" collapsed="false">
      <c r="A24" s="4" t="n">
        <v>19</v>
      </c>
      <c r="B24" s="4" t="n">
        <f aca="false">A24*$B$2</f>
        <v>4.75</v>
      </c>
      <c r="C24" s="4" t="n">
        <f aca="false">C23*EXP($B$1*$B$2)</f>
        <v>0.0223707718561656</v>
      </c>
      <c r="D24" s="4" t="n">
        <f aca="false">D23*(1+$B$1*$B$2)</f>
        <v>0.0144115188075856</v>
      </c>
    </row>
    <row r="25" customFormat="false" ht="15" hidden="false" customHeight="false" outlineLevel="0" collapsed="false">
      <c r="A25" s="4" t="n">
        <v>20</v>
      </c>
      <c r="B25" s="4" t="n">
        <f aca="false">A25*$B$2</f>
        <v>5</v>
      </c>
      <c r="C25" s="4" t="n">
        <f aca="false">C24*EXP($B$1*$B$2)</f>
        <v>0.0183156388887342</v>
      </c>
      <c r="D25" s="4" t="n">
        <f aca="false">D24*(1+$B$1*$B$2)</f>
        <v>0.0115292150460685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5" t="s">
        <v>16</v>
      </c>
      <c r="B1" s="5" t="s">
        <v>17</v>
      </c>
    </row>
    <row r="2" customFormat="false" ht="15" hidden="false" customHeight="false" outlineLevel="0" collapsed="false">
      <c r="A2" s="2" t="s">
        <v>18</v>
      </c>
      <c r="B2" s="6" t="n">
        <v>1</v>
      </c>
    </row>
    <row r="3" customFormat="false" ht="15" hidden="false" customHeight="false" outlineLevel="0" collapsed="false">
      <c r="A3" s="2" t="s">
        <v>19</v>
      </c>
      <c r="B3" s="6" t="n">
        <v>0.5</v>
      </c>
    </row>
    <row r="4" customFormat="false" ht="15" hidden="false" customHeight="false" outlineLevel="0" collapsed="false">
      <c r="A4" s="2" t="s">
        <v>20</v>
      </c>
      <c r="B4" s="6" t="n">
        <v>-1.1</v>
      </c>
    </row>
    <row r="5" customFormat="false" ht="15" hidden="false" customHeight="false" outlineLevel="0" collapsed="false">
      <c r="A5" s="2" t="s">
        <v>21</v>
      </c>
      <c r="B5" s="6" t="n">
        <v>0.3</v>
      </c>
    </row>
    <row r="6" customFormat="false" ht="15" hidden="false" customHeight="false" outlineLevel="0" collapsed="false">
      <c r="A6" s="2" t="s">
        <v>22</v>
      </c>
      <c r="B6" s="4" t="n">
        <f aca="false">B4-B2</f>
        <v>-2.1</v>
      </c>
    </row>
    <row r="7" customFormat="false" ht="15" hidden="false" customHeight="false" outlineLevel="0" collapsed="false">
      <c r="A7" s="2" t="s">
        <v>23</v>
      </c>
      <c r="B7" s="4" t="n">
        <f aca="false">B5-B3</f>
        <v>-0.2</v>
      </c>
    </row>
    <row r="8" customFormat="false" ht="15" hidden="false" customHeight="false" outlineLevel="0" collapsed="false">
      <c r="A8" s="2" t="s">
        <v>24</v>
      </c>
      <c r="B8" s="4" t="n">
        <f aca="false">-(B2+B6)</f>
        <v>1.1</v>
      </c>
    </row>
    <row r="9" customFormat="false" ht="15" hidden="false" customHeight="false" outlineLevel="0" collapsed="false">
      <c r="A9" s="2" t="s">
        <v>25</v>
      </c>
      <c r="B9" s="4" t="n">
        <f aca="false">B3+B7</f>
        <v>0.3</v>
      </c>
    </row>
    <row r="10" customFormat="false" ht="15" hidden="false" customHeight="false" outlineLevel="0" collapsed="false">
      <c r="A10" s="2" t="s">
        <v>26</v>
      </c>
      <c r="B10" s="4" t="n">
        <f aca="false">B8^2-4*B9</f>
        <v>0.0100000000000002</v>
      </c>
    </row>
    <row r="11" customFormat="false" ht="15" hidden="false" customHeight="false" outlineLevel="0" collapsed="false">
      <c r="A11" s="2" t="s">
        <v>27</v>
      </c>
      <c r="B11" s="4" t="n">
        <f aca="false">IF(B10&lt;0,SQRT(B9),MAX(ABS((B8+SQRT(B10))/2),ABS((B8-SQRT(B10))/2)))</f>
        <v>0.600000000000001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5" t="s">
        <v>28</v>
      </c>
      <c r="B1" s="5" t="s">
        <v>29</v>
      </c>
      <c r="C1" s="5" t="s">
        <v>30</v>
      </c>
    </row>
    <row r="2" customFormat="false" ht="15" hidden="false" customHeight="false" outlineLevel="0" collapsed="false">
      <c r="A2" s="2" t="s">
        <v>31</v>
      </c>
      <c r="B2" s="8" t="n">
        <v>0.7746</v>
      </c>
      <c r="C2" s="2" t="s">
        <v>32</v>
      </c>
    </row>
    <row r="3" customFormat="false" ht="15" hidden="false" customHeight="false" outlineLevel="0" collapsed="false">
      <c r="A3" s="2" t="s">
        <v>33</v>
      </c>
      <c r="B3" s="8" t="n">
        <v>0.0254</v>
      </c>
      <c r="C3" s="2" t="s">
        <v>34</v>
      </c>
    </row>
    <row r="4" customFormat="false" ht="15" hidden="false" customHeight="false" outlineLevel="0" collapsed="false">
      <c r="A4" s="2" t="s">
        <v>35</v>
      </c>
      <c r="B4" s="8" t="n">
        <v>0.0183</v>
      </c>
      <c r="C4" s="2" t="s">
        <v>36</v>
      </c>
    </row>
    <row r="5" customFormat="false" ht="15" hidden="false" customHeight="false" outlineLevel="0" collapsed="false">
      <c r="A5" s="2" t="s">
        <v>37</v>
      </c>
      <c r="B5" s="8" t="n">
        <v>0.0115</v>
      </c>
      <c r="C5" s="2" t="s">
        <v>38</v>
      </c>
    </row>
    <row r="6" customFormat="false" ht="15" hidden="false" customHeight="false" outlineLevel="0" collapsed="false">
      <c r="A6" s="2" t="s">
        <v>39</v>
      </c>
      <c r="B6" s="8" t="n">
        <v>0.0068</v>
      </c>
      <c r="C6" s="2" t="s">
        <v>40</v>
      </c>
    </row>
    <row r="7" customFormat="false" ht="15" hidden="false" customHeight="false" outlineLevel="0" collapsed="false">
      <c r="A7" s="2" t="s">
        <v>41</v>
      </c>
      <c r="B7" s="8" t="n">
        <v>-0.2</v>
      </c>
      <c r="C7" s="2" t="s">
        <v>42</v>
      </c>
    </row>
    <row r="8" customFormat="false" ht="15" hidden="false" customHeight="false" outlineLevel="0" collapsed="false">
      <c r="A8" s="2" t="s">
        <v>43</v>
      </c>
      <c r="B8" s="8" t="n">
        <v>-2.1</v>
      </c>
      <c r="C8" s="2" t="s">
        <v>44</v>
      </c>
    </row>
    <row r="9" customFormat="false" ht="15" hidden="false" customHeight="false" outlineLevel="0" collapsed="false">
      <c r="A9" s="2" t="s">
        <v>45</v>
      </c>
      <c r="B9" s="8" t="n">
        <v>0.6</v>
      </c>
      <c r="C9" s="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5" t="s">
        <v>28</v>
      </c>
      <c r="B1" s="5" t="s">
        <v>47</v>
      </c>
      <c r="C1" s="5" t="s">
        <v>29</v>
      </c>
      <c r="D1" s="5" t="s">
        <v>48</v>
      </c>
      <c r="E1" s="5" t="s">
        <v>49</v>
      </c>
    </row>
    <row r="2" customFormat="false" ht="15" hidden="false" customHeight="false" outlineLevel="0" collapsed="false">
      <c r="A2" s="2" t="s">
        <v>31</v>
      </c>
      <c r="B2" s="4" t="n">
        <f aca="false">Stability!D5</f>
        <v>0.774596669241483</v>
      </c>
      <c r="C2" s="4" t="n">
        <f aca="false">Reference_Values!B2</f>
        <v>0.7746</v>
      </c>
      <c r="D2" s="2" t="n">
        <f aca="false">ABS(B2-C2)</f>
        <v>3.33075851655096E-006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33</v>
      </c>
      <c r="B3" s="4" t="n">
        <f aca="false">Stability!D32</f>
        <v>0.025383164813732</v>
      </c>
      <c r="C3" s="4" t="n">
        <f aca="false">Reference_Values!B3</f>
        <v>0.0254</v>
      </c>
      <c r="D3" s="2" t="n">
        <f aca="false">ABS(B3-C3)</f>
        <v>1.68351862679696E-005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35</v>
      </c>
      <c r="B4" s="4" t="n">
        <f aca="false">TimeSemantics!C25</f>
        <v>0.0183156388887342</v>
      </c>
      <c r="C4" s="4" t="n">
        <f aca="false">Reference_Values!B4</f>
        <v>0.0183</v>
      </c>
      <c r="D4" s="2" t="n">
        <f aca="false">ABS(B4-C4)</f>
        <v>1.5638888734168E-005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37</v>
      </c>
      <c r="B5" s="4" t="n">
        <f aca="false">TimeSemantics!D25</f>
        <v>0.0115292150460685</v>
      </c>
      <c r="C5" s="4" t="n">
        <f aca="false">Reference_Values!B5</f>
        <v>0.0115</v>
      </c>
      <c r="D5" s="2" t="n">
        <f aca="false">ABS(B5-C5)</f>
        <v>2.92150460684832E-005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39</v>
      </c>
      <c r="B6" s="4" t="n">
        <f aca="false">ABS(TimeSemantics!C25-TimeSemantics!D25)</f>
        <v>0.00678642384266569</v>
      </c>
      <c r="C6" s="4" t="n">
        <f aca="false">Reference_Values!B6</f>
        <v>0.0068</v>
      </c>
      <c r="D6" s="2" t="n">
        <f aca="false">ABS(B6-C6)</f>
        <v>1.35761573343144E-005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41</v>
      </c>
      <c r="B7" s="4" t="n">
        <f aca="false">PolePlacement!B7</f>
        <v>-0.2</v>
      </c>
      <c r="C7" s="4" t="n">
        <f aca="false">Reference_Values!B7</f>
        <v>-0.2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43</v>
      </c>
      <c r="B8" s="4" t="n">
        <f aca="false">PolePlacement!B6</f>
        <v>-2.1</v>
      </c>
      <c r="C8" s="4" t="n">
        <f aca="false">Reference_Values!B8</f>
        <v>-2.1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45</v>
      </c>
      <c r="B9" s="4" t="n">
        <f aca="false">PolePlacement!B11</f>
        <v>0.600000000000001</v>
      </c>
      <c r="C9" s="4" t="n">
        <f aca="false">Reference_Values!B9</f>
        <v>0.6</v>
      </c>
      <c r="D9" s="2" t="n">
        <f aca="false">ABS(B9-C9)</f>
        <v>0</v>
      </c>
      <c r="E9" s="1" t="str">
        <f aca="false">IF(D9&lt;0.0005,"PASS","FAIL")</f>
        <v>PASS</v>
      </c>
    </row>
    <row r="11" customFormat="false" ht="15" hidden="false" customHeight="false" outlineLevel="0" collapsed="false">
      <c r="A11" s="2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2026-07-13T22:21:57Z</dcterms:created>
  <dc:creator>openpyxl</dc:creator>
  <dc:description/>
  <dc:language>en-US</dc:language>
  <cp:lastModifiedBy/>
  <dcterms:modified xsi:type="dcterms:W3CDTF">2026-07-13T22:21:57Z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