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cores" sheetId="2" state="visible" r:id="rId4"/>
    <sheet name="Frontier" sheetId="3" state="visible" r:id="rId5"/>
    <sheet name="Dynamics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<sst xmlns="http://schemas.openxmlformats.org/spreadsheetml/2006/main" count="70" uniqueCount="54">
  <si>
    <t xml:space="preserve">DCT Laboratory — Vol I, Ch 11: Enterprise Performance Architecture</t>
  </si>
  <si>
    <t xml:space="preserve">Seed 26111 · Companion to DCT_V1_Ch11_Lab.ipynb and AXIOM-11.</t>
  </si>
  <si>
    <t xml:space="preserve">The aggregation reversal (composite ranks depend on the weight vector), the Pareto frontier</t>
  </si>
  <si>
    <t xml:space="preserve">via pairwise-dominance SUMPRODUCT, and first-order performance dynamics with a half-life.</t>
  </si>
  <si>
    <t xml:space="preserve">LEGEND — pale-gold cells are the editable inputs.</t>
  </si>
  <si>
    <t xml:space="preserve">unit</t>
  </si>
  <si>
    <t xml:space="preserve">financial</t>
  </si>
  <si>
    <t xml:space="preserve">customer</t>
  </si>
  <si>
    <t xml:space="preserve">operational</t>
  </si>
  <si>
    <t xml:space="preserve">innovation</t>
  </si>
  <si>
    <t xml:space="preserve">comp w1</t>
  </si>
  <si>
    <t xml:space="preserve">comp w2</t>
  </si>
  <si>
    <t xml:space="preserve">U1</t>
  </si>
  <si>
    <t xml:space="preserve">U2</t>
  </si>
  <si>
    <t xml:space="preserve">U3</t>
  </si>
  <si>
    <t xml:space="preserve">U4</t>
  </si>
  <si>
    <t xml:space="preserve">U5</t>
  </si>
  <si>
    <t xml:space="preserve">U6</t>
  </si>
  <si>
    <t xml:space="preserve">w1</t>
  </si>
  <si>
    <t xml:space="preserve">w2</t>
  </si>
  <si>
    <t xml:space="preserve">max comp w1</t>
  </si>
  <si>
    <t xml:space="preserve">max comp w2</t>
  </si>
  <si>
    <t xml:space="preserve">cost</t>
  </si>
  <si>
    <t xml:space="preserve">quality</t>
  </si>
  <si>
    <t xml:space="preserve">dominators</t>
  </si>
  <si>
    <t xml:space="preserve">efficient?</t>
  </si>
  <si>
    <t xml:space="preserve">n efficient</t>
  </si>
  <si>
    <t xml:space="preserve">p0</t>
  </si>
  <si>
    <t xml:space="preserve">driver</t>
  </si>
  <si>
    <t xml:space="preserve">rho</t>
  </si>
  <si>
    <t xml:space="preserve">half-life = LN(2)/LN(1/rho)</t>
  </si>
  <si>
    <t xml:space="preserve">k</t>
  </si>
  <si>
    <t xml:space="preserve">p</t>
  </si>
  <si>
    <t xml:space="preserve">Checkpoint</t>
  </si>
  <si>
    <t xml:space="preserve">Engine value</t>
  </si>
  <si>
    <t xml:space="preserve">Meaning</t>
  </si>
  <si>
    <t xml:space="preserve">comp_U6_w1</t>
  </si>
  <si>
    <t xml:space="preserve">Finance-heavy weights crown U6</t>
  </si>
  <si>
    <t xml:space="preserve">comp_U2_w1</t>
  </si>
  <si>
    <t xml:space="preserve">U2 under w1</t>
  </si>
  <si>
    <t xml:space="preserve">comp_U2_w2</t>
  </si>
  <si>
    <t xml:space="preserve">Innovation weights crown U2</t>
  </si>
  <si>
    <t xml:space="preserve">comp_U6_w2</t>
  </si>
  <si>
    <t xml:space="preserve">U6 collapses under w2</t>
  </si>
  <si>
    <t xml:space="preserve">n_pareto_efficient</t>
  </si>
  <si>
    <t xml:space="preserve">Of six units</t>
  </si>
  <si>
    <t xml:space="preserve">p_at_8</t>
  </si>
  <si>
    <t xml:space="preserve">Two half-lives in</t>
  </si>
  <si>
    <t xml:space="preserve">half_life</t>
  </si>
  <si>
    <t xml:space="preserve">Quarters per halving of the gap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</si>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</sst>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5" min="2" style="0" width="10"/>
    <col collapsed="false" customWidth="true" hidden="false" outlineLevel="0" max="8" min="6" style="0" width="12"/>
  </cols>
  <sheetData>
    <row r="1" customFormat="false" ht="15" hidden="false" customHeight="false" outlineLevel="0" collapsed="false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/>
    </row>
    <row r="2" customFormat="false" ht="15" hidden="false" customHeight="false" outlineLevel="0" collapsed="false">
      <c r="A2" s="1" t="s">
        <v>12</v>
      </c>
      <c r="B2" s="4" t="n">
        <v>82</v>
      </c>
      <c r="C2" s="4" t="n">
        <v>55</v>
      </c>
      <c r="D2" s="4" t="n">
        <v>70</v>
      </c>
      <c r="E2" s="4" t="n">
        <v>40</v>
      </c>
      <c r="F2" s="5" t="n">
        <f aca="false">SUMPRODUCT(B2:E2,$B$10:$E$10)</f>
        <v>73.9</v>
      </c>
      <c r="G2" s="5" t="n">
        <f aca="false">SUMPRODUCT(B2:E2,$B$11:$E$11)</f>
        <v>50.35</v>
      </c>
    </row>
    <row r="3" customFormat="false" ht="15" hidden="false" customHeight="false" outlineLevel="0" collapsed="false">
      <c r="A3" s="1" t="s">
        <v>13</v>
      </c>
      <c r="B3" s="4" t="n">
        <v>60</v>
      </c>
      <c r="C3" s="4" t="n">
        <v>85</v>
      </c>
      <c r="D3" s="4" t="n">
        <v>65</v>
      </c>
      <c r="E3" s="4" t="n">
        <v>90</v>
      </c>
      <c r="F3" s="5" t="n">
        <f aca="false">SUMPRODUCT(B3:E3,$B$10:$E$10)</f>
        <v>66</v>
      </c>
      <c r="G3" s="5" t="n">
        <f aca="false">SUMPRODUCT(B3:E3,$B$11:$E$11)</f>
        <v>84.25</v>
      </c>
    </row>
    <row r="4" customFormat="false" ht="15" hidden="false" customHeight="false" outlineLevel="0" collapsed="false">
      <c r="A4" s="1" t="s">
        <v>14</v>
      </c>
      <c r="B4" s="4" t="n">
        <v>75</v>
      </c>
      <c r="C4" s="4" t="n">
        <v>70</v>
      </c>
      <c r="D4" s="4" t="n">
        <v>60</v>
      </c>
      <c r="E4" s="4" t="n">
        <v>80</v>
      </c>
      <c r="F4" s="5" t="n">
        <f aca="false">SUMPRODUCT(B4:E4,$B$10:$E$10)</f>
        <v>73.5</v>
      </c>
      <c r="G4" s="5" t="n">
        <f aca="false">SUMPRODUCT(B4:E4,$B$11:$E$11)</f>
        <v>74.25</v>
      </c>
    </row>
    <row r="5" customFormat="false" ht="15" hidden="false" customHeight="false" outlineLevel="0" collapsed="false">
      <c r="A5" s="1" t="s">
        <v>15</v>
      </c>
      <c r="B5" s="4" t="n">
        <v>50</v>
      </c>
      <c r="C5" s="4" t="n">
        <v>60</v>
      </c>
      <c r="D5" s="4" t="n">
        <v>90</v>
      </c>
      <c r="E5" s="4" t="n">
        <v>45</v>
      </c>
      <c r="F5" s="5" t="n">
        <f aca="false">SUMPRODUCT(B5:E5,$B$10:$E$10)</f>
        <v>54.5</v>
      </c>
      <c r="G5" s="5" t="n">
        <f aca="false">SUMPRODUCT(B5:E5,$B$11:$E$11)</f>
        <v>55</v>
      </c>
    </row>
    <row r="6" customFormat="false" ht="15" hidden="false" customHeight="false" outlineLevel="0" collapsed="false">
      <c r="A6" s="1" t="s">
        <v>16</v>
      </c>
      <c r="B6" s="4" t="n">
        <v>68</v>
      </c>
      <c r="C6" s="4" t="n">
        <v>72</v>
      </c>
      <c r="D6" s="4" t="n">
        <v>75</v>
      </c>
      <c r="E6" s="4" t="n">
        <v>62</v>
      </c>
      <c r="F6" s="5" t="n">
        <f aca="false">SUMPRODUCT(B6:E6,$B$10:$E$10)</f>
        <v>68.5</v>
      </c>
      <c r="G6" s="5" t="n">
        <f aca="false">SUMPRODUCT(B6:E6,$B$11:$E$11)</f>
        <v>67.1</v>
      </c>
    </row>
    <row r="7" customFormat="false" ht="15" hidden="false" customHeight="false" outlineLevel="0" collapsed="false">
      <c r="A7" s="1" t="s">
        <v>17</v>
      </c>
      <c r="B7" s="4" t="n">
        <v>90</v>
      </c>
      <c r="C7" s="4" t="n">
        <v>40</v>
      </c>
      <c r="D7" s="4" t="n">
        <v>55</v>
      </c>
      <c r="E7" s="4" t="n">
        <v>35</v>
      </c>
      <c r="F7" s="5" t="n">
        <f aca="false">SUMPRODUCT(B7:E7,$B$10:$E$10)</f>
        <v>76</v>
      </c>
      <c r="G7" s="5" t="n">
        <f aca="false">SUMPRODUCT(B7:E7,$B$11:$E$11)</f>
        <v>41.5</v>
      </c>
    </row>
    <row r="10" customFormat="false" ht="15" hidden="false" customHeight="false" outlineLevel="0" collapsed="false">
      <c r="A10" s="1" t="s">
        <v>18</v>
      </c>
      <c r="B10" s="4" t="n">
        <v>0.7</v>
      </c>
      <c r="C10" s="4" t="n">
        <v>0.1</v>
      </c>
      <c r="D10" s="4" t="n">
        <v>0.1</v>
      </c>
      <c r="E10" s="4" t="n">
        <v>0.1</v>
      </c>
    </row>
    <row r="11" customFormat="false" ht="15" hidden="false" customHeight="false" outlineLevel="0" collapsed="false">
      <c r="A11" s="1" t="s">
        <v>19</v>
      </c>
      <c r="B11" s="4" t="n">
        <v>0.05</v>
      </c>
      <c r="C11" s="4" t="n">
        <v>0.35</v>
      </c>
      <c r="D11" s="4" t="n">
        <v>0.1</v>
      </c>
      <c r="E11" s="4" t="n">
        <v>0.5</v>
      </c>
    </row>
    <row r="13" customFormat="false" ht="15" hidden="false" customHeight="false" outlineLevel="0" collapsed="false">
      <c r="A13" s="2" t="s">
        <v>20</v>
      </c>
      <c r="B13" s="1" t="n">
        <f aca="false">MAX(F2:F7)</f>
        <v>76</v>
      </c>
    </row>
    <row r="14" customFormat="false" ht="15" hidden="false" customHeight="false" outlineLevel="0" collapsed="false">
      <c r="A14" s="2" t="s">
        <v>21</v>
      </c>
      <c r="B14" s="1" t="n">
        <f aca="false">MAX(G2:G7)</f>
        <v>84.25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</cols>
  <sheetData>
    <row r="1" customFormat="false" ht="15" hidden="false" customHeight="false" outlineLevel="0" collapsed="false">
      <c r="A1" s="3" t="s">
        <v>5</v>
      </c>
      <c r="B1" s="3" t="s">
        <v>22</v>
      </c>
      <c r="C1" s="3" t="s">
        <v>23</v>
      </c>
      <c r="D1" s="3" t="s">
        <v>24</v>
      </c>
      <c r="E1" s="3" t="s">
        <v>25</v>
      </c>
    </row>
    <row r="2" customFormat="false" ht="15" hidden="false" customHeight="false" outlineLevel="0" collapsed="false">
      <c r="A2" s="1" t="s">
        <v>12</v>
      </c>
      <c r="B2" s="4" t="n">
        <v>60</v>
      </c>
      <c r="C2" s="4" t="n">
        <v>70</v>
      </c>
      <c r="D2" s="2" t="n">
        <f aca="false">SUMPRODUCT(($B$2:$B$7&lt;=B2)*($C$2:$C$7&gt;=C2)*(($B$2:$B$7&lt;B2)+($C$2:$C$7&gt;C2)&gt;0))</f>
        <v>3</v>
      </c>
      <c r="E2" s="1" t="str">
        <f aca="false">IF(D2=0,"YES","no")</f>
        <v>no</v>
      </c>
    </row>
    <row r="3" customFormat="false" ht="15" hidden="false" customHeight="false" outlineLevel="0" collapsed="false">
      <c r="A3" s="1" t="s">
        <v>13</v>
      </c>
      <c r="B3" s="4" t="n">
        <v>45</v>
      </c>
      <c r="C3" s="4" t="n">
        <v>82</v>
      </c>
      <c r="D3" s="2" t="n">
        <f aca="false">SUMPRODUCT(($B$2:$B$7&lt;=B3)*($C$2:$C$7&gt;=C3)*(($B$2:$B$7&lt;B3)+($C$2:$C$7&gt;C3)&gt;0))</f>
        <v>0</v>
      </c>
      <c r="E3" s="1" t="str">
        <f aca="false">IF(D3=0,"YES","no")</f>
        <v>YES</v>
      </c>
    </row>
    <row r="4" customFormat="false" ht="15" hidden="false" customHeight="false" outlineLevel="0" collapsed="false">
      <c r="A4" s="1" t="s">
        <v>14</v>
      </c>
      <c r="B4" s="4" t="n">
        <v>55</v>
      </c>
      <c r="C4" s="4" t="n">
        <v>88</v>
      </c>
      <c r="D4" s="2" t="n">
        <f aca="false">SUMPRODUCT(($B$2:$B$7&lt;=B4)*($C$2:$C$7&gt;=C4)*(($B$2:$B$7&lt;B4)+($C$2:$C$7&gt;C4)&gt;0))</f>
        <v>0</v>
      </c>
      <c r="E4" s="1" t="str">
        <f aca="false">IF(D4=0,"YES","no")</f>
        <v>YES</v>
      </c>
    </row>
    <row r="5" customFormat="false" ht="15" hidden="false" customHeight="false" outlineLevel="0" collapsed="false">
      <c r="A5" s="1" t="s">
        <v>15</v>
      </c>
      <c r="B5" s="4" t="n">
        <v>70</v>
      </c>
      <c r="C5" s="4" t="n">
        <v>90</v>
      </c>
      <c r="D5" s="2" t="n">
        <f aca="false">SUMPRODUCT(($B$2:$B$7&lt;=B5)*($C$2:$C$7&gt;=C5)*(($B$2:$B$7&lt;B5)+($C$2:$C$7&gt;C5)&gt;0))</f>
        <v>0</v>
      </c>
      <c r="E5" s="1" t="str">
        <f aca="false">IF(D5=0,"YES","no")</f>
        <v>YES</v>
      </c>
    </row>
    <row r="6" customFormat="false" ht="15" hidden="false" customHeight="false" outlineLevel="0" collapsed="false">
      <c r="A6" s="1" t="s">
        <v>16</v>
      </c>
      <c r="B6" s="4" t="n">
        <v>50</v>
      </c>
      <c r="C6" s="4" t="n">
        <v>75</v>
      </c>
      <c r="D6" s="2" t="n">
        <f aca="false">SUMPRODUCT(($B$2:$B$7&lt;=B6)*($C$2:$C$7&gt;=C6)*(($B$2:$B$7&lt;B6)+($C$2:$C$7&gt;C6)&gt;0))</f>
        <v>1</v>
      </c>
      <c r="E6" s="1" t="str">
        <f aca="false">IF(D6=0,"YES","no")</f>
        <v>no</v>
      </c>
    </row>
    <row r="7" customFormat="false" ht="15" hidden="false" customHeight="false" outlineLevel="0" collapsed="false">
      <c r="A7" s="1" t="s">
        <v>17</v>
      </c>
      <c r="B7" s="4" t="n">
        <v>65</v>
      </c>
      <c r="C7" s="4" t="n">
        <v>60</v>
      </c>
      <c r="D7" s="2" t="n">
        <f aca="false">SUMPRODUCT(($B$2:$B$7&lt;=B7)*($C$2:$C$7&gt;=C7)*(($B$2:$B$7&lt;B7)+($C$2:$C$7&gt;C7)&gt;0))</f>
        <v>4</v>
      </c>
      <c r="E7" s="1" t="str">
        <f aca="false">IF(D7=0,"YES","no")</f>
        <v>no</v>
      </c>
    </row>
    <row r="9" customFormat="false" ht="15" hidden="false" customHeight="false" outlineLevel="0" collapsed="false">
      <c r="A9" s="1" t="s">
        <v>26</v>
      </c>
      <c r="B9" s="1" t="n">
        <f aca="false">COUNTIF(E2:E7,"YES")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4"/>
  </cols>
  <sheetData>
    <row r="1" customFormat="false" ht="15" hidden="false" customHeight="false" outlineLevel="0" collapsed="false">
      <c r="C1" s="2" t="s">
        <v>27</v>
      </c>
      <c r="D1" s="4" t="n">
        <v>50</v>
      </c>
    </row>
    <row r="2" customFormat="false" ht="15" hidden="false" customHeight="false" outlineLevel="0" collapsed="false">
      <c r="C2" s="2" t="s">
        <v>28</v>
      </c>
      <c r="D2" s="4" t="n">
        <v>80</v>
      </c>
    </row>
    <row r="3" customFormat="false" ht="15" hidden="false" customHeight="false" outlineLevel="0" collapsed="false">
      <c r="C3" s="2" t="s">
        <v>29</v>
      </c>
      <c r="D3" s="4" t="n">
        <v>0.8</v>
      </c>
    </row>
    <row r="4" customFormat="false" ht="15" hidden="false" customHeight="false" outlineLevel="0" collapsed="false">
      <c r="C4" s="2" t="s">
        <v>30</v>
      </c>
      <c r="D4" s="1" t="n">
        <f aca="false">LN(2)/LN(1/D3)</f>
        <v>3.10628371950539</v>
      </c>
    </row>
    <row r="6" customFormat="false" ht="15" hidden="false" customHeight="false" outlineLevel="0" collapsed="false">
      <c r="A6" s="3" t="s">
        <v>31</v>
      </c>
      <c r="B6" s="3" t="s">
        <v>32</v>
      </c>
    </row>
    <row r="7" customFormat="false" ht="15" hidden="false" customHeight="false" outlineLevel="0" collapsed="false">
      <c r="A7" s="5" t="n">
        <v>0</v>
      </c>
      <c r="B7" s="5" t="n">
        <f aca="false">D1</f>
        <v>50</v>
      </c>
      <c r="C7" s="5"/>
      <c r="D7" s="5"/>
    </row>
    <row r="8" customFormat="false" ht="15" hidden="false" customHeight="false" outlineLevel="0" collapsed="false">
      <c r="A8" s="5" t="n">
        <v>1</v>
      </c>
      <c r="B8" s="5" t="n">
        <f aca="false">$D$3*B7+(1-$D$3)*$D$2</f>
        <v>56</v>
      </c>
      <c r="C8" s="5"/>
      <c r="D8" s="5"/>
    </row>
    <row r="9" customFormat="false" ht="15" hidden="false" customHeight="false" outlineLevel="0" collapsed="false">
      <c r="A9" s="5" t="n">
        <v>2</v>
      </c>
      <c r="B9" s="5" t="n">
        <f aca="false">$D$3*B8+(1-$D$3)*$D$2</f>
        <v>60.8</v>
      </c>
      <c r="C9" s="5"/>
      <c r="D9" s="5"/>
    </row>
    <row r="10" customFormat="false" ht="15" hidden="false" customHeight="false" outlineLevel="0" collapsed="false">
      <c r="A10" s="5" t="n">
        <v>3</v>
      </c>
      <c r="B10" s="5" t="n">
        <f aca="false">$D$3*B9+(1-$D$3)*$D$2</f>
        <v>64.64</v>
      </c>
      <c r="C10" s="5"/>
      <c r="D10" s="5"/>
    </row>
    <row r="11" customFormat="false" ht="15" hidden="false" customHeight="false" outlineLevel="0" collapsed="false">
      <c r="A11" s="5" t="n">
        <v>4</v>
      </c>
      <c r="B11" s="5" t="n">
        <f aca="false">$D$3*B10+(1-$D$3)*$D$2</f>
        <v>67.712</v>
      </c>
      <c r="C11" s="5"/>
      <c r="D11" s="5"/>
    </row>
    <row r="12" customFormat="false" ht="15" hidden="false" customHeight="false" outlineLevel="0" collapsed="false">
      <c r="A12" s="5" t="n">
        <v>5</v>
      </c>
      <c r="B12" s="5" t="n">
        <f aca="false">$D$3*B11+(1-$D$3)*$D$2</f>
        <v>70.1696</v>
      </c>
      <c r="C12" s="5"/>
      <c r="D12" s="5"/>
    </row>
    <row r="13" customFormat="false" ht="15" hidden="false" customHeight="false" outlineLevel="0" collapsed="false">
      <c r="A13" s="5" t="n">
        <v>6</v>
      </c>
      <c r="B13" s="5" t="n">
        <f aca="false">$D$3*B12+(1-$D$3)*$D$2</f>
        <v>72.13568</v>
      </c>
      <c r="C13" s="5"/>
      <c r="D13" s="5"/>
    </row>
    <row r="14" customFormat="false" ht="15" hidden="false" customHeight="false" outlineLevel="0" collapsed="false">
      <c r="A14" s="5" t="n">
        <v>7</v>
      </c>
      <c r="B14" s="5" t="n">
        <f aca="false">$D$3*B13+(1-$D$3)*$D$2</f>
        <v>73.708544</v>
      </c>
      <c r="C14" s="5"/>
      <c r="D14" s="5"/>
    </row>
    <row r="15" customFormat="false" ht="15" hidden="false" customHeight="false" outlineLevel="0" collapsed="false">
      <c r="A15" s="5" t="n">
        <v>8</v>
      </c>
      <c r="B15" s="5" t="n">
        <f aca="false">$D$3*B14+(1-$D$3)*$D$2</f>
        <v>74.9668352</v>
      </c>
      <c r="C15" s="5"/>
      <c r="D15" s="5"/>
    </row>
    <row r="16" customFormat="false" ht="15" hidden="false" customHeight="false" outlineLevel="0" collapsed="false">
      <c r="A16" s="5" t="n">
        <v>9</v>
      </c>
      <c r="B16" s="5" t="n">
        <f aca="false">$D$3*B15+(1-$D$3)*$D$2</f>
        <v>75.97346816</v>
      </c>
      <c r="C16" s="5"/>
      <c r="D16" s="5"/>
    </row>
    <row r="17" customFormat="false" ht="15" hidden="false" customHeight="false" outlineLevel="0" collapsed="false">
      <c r="A17" s="5" t="n">
        <v>10</v>
      </c>
      <c r="B17" s="5" t="n">
        <f aca="false">$D$3*B16+(1-$D$3)*$D$2</f>
        <v>76.778774528</v>
      </c>
      <c r="C17" s="5"/>
      <c r="D17" s="5"/>
    </row>
    <row r="18" customFormat="false" ht="15" hidden="false" customHeight="false" outlineLevel="0" collapsed="false">
      <c r="A18" s="5" t="n">
        <v>11</v>
      </c>
      <c r="B18" s="5" t="n">
        <f aca="false">$D$3*B17+(1-$D$3)*$D$2</f>
        <v>77.4230196224</v>
      </c>
      <c r="C18" s="5"/>
      <c r="D18" s="5"/>
    </row>
    <row r="19" customFormat="false" ht="15" hidden="false" customHeight="false" outlineLevel="0" collapsed="false">
      <c r="A19" s="5" t="n">
        <v>12</v>
      </c>
      <c r="B19" s="5" t="n">
        <f aca="false">$D$3*B18+(1-$D$3)*$D$2</f>
        <v>77.93841569792</v>
      </c>
      <c r="C19" s="5"/>
      <c r="D19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33</v>
      </c>
      <c r="B1" s="3" t="s">
        <v>34</v>
      </c>
      <c r="C1" s="3" t="s">
        <v>35</v>
      </c>
    </row>
    <row r="2" customFormat="false" ht="15" hidden="false" customHeight="false" outlineLevel="0" collapsed="false">
      <c r="A2" s="2" t="s">
        <v>36</v>
      </c>
      <c r="B2" s="6" t="n">
        <v>76</v>
      </c>
      <c r="C2" s="2" t="s">
        <v>37</v>
      </c>
    </row>
    <row r="3" customFormat="false" ht="15" hidden="false" customHeight="false" outlineLevel="0" collapsed="false">
      <c r="A3" s="2" t="s">
        <v>38</v>
      </c>
      <c r="B3" s="6" t="n">
        <v>66</v>
      </c>
      <c r="C3" s="2" t="s">
        <v>39</v>
      </c>
    </row>
    <row r="4" customFormat="false" ht="15" hidden="false" customHeight="false" outlineLevel="0" collapsed="false">
      <c r="A4" s="2" t="s">
        <v>40</v>
      </c>
      <c r="B4" s="6" t="n">
        <v>84.25</v>
      </c>
      <c r="C4" s="2" t="s">
        <v>41</v>
      </c>
    </row>
    <row r="5" customFormat="false" ht="15" hidden="false" customHeight="false" outlineLevel="0" collapsed="false">
      <c r="A5" s="2" t="s">
        <v>42</v>
      </c>
      <c r="B5" s="6" t="n">
        <v>41.5</v>
      </c>
      <c r="C5" s="2" t="s">
        <v>43</v>
      </c>
    </row>
    <row r="6" customFormat="false" ht="15" hidden="false" customHeight="false" outlineLevel="0" collapsed="false">
      <c r="A6" s="2" t="s">
        <v>44</v>
      </c>
      <c r="B6" s="6" t="n">
        <v>3</v>
      </c>
      <c r="C6" s="2" t="s">
        <v>45</v>
      </c>
    </row>
    <row r="7" customFormat="false" ht="15" hidden="false" customHeight="false" outlineLevel="0" collapsed="false">
      <c r="A7" s="2" t="s">
        <v>46</v>
      </c>
      <c r="B7" s="6" t="n">
        <v>74.9668</v>
      </c>
      <c r="C7" s="2" t="s">
        <v>47</v>
      </c>
    </row>
    <row r="8" customFormat="false" ht="15" hidden="false" customHeight="false" outlineLevel="0" collapsed="false">
      <c r="A8" s="2" t="s">
        <v>48</v>
      </c>
      <c r="B8" s="6" t="n">
        <v>3.1063</v>
      </c>
      <c r="C8" s="2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33</v>
      </c>
      <c r="B1" s="3" t="s">
        <v>50</v>
      </c>
      <c r="C1" s="3" t="s">
        <v>34</v>
      </c>
      <c r="D1" s="3" t="s">
        <v>51</v>
      </c>
      <c r="E1" s="3" t="s">
        <v>52</v>
      </c>
    </row>
    <row r="2" customFormat="false" ht="15" hidden="false" customHeight="false" outlineLevel="0" collapsed="false">
      <c r="A2" s="2" t="s">
        <v>36</v>
      </c>
      <c r="B2" s="5" t="n">
        <f aca="false">Scores!F7</f>
        <v>76</v>
      </c>
      <c r="C2" s="5" t="n">
        <f aca="false">Reference_Values!B2</f>
        <v>76</v>
      </c>
      <c r="D2" s="2" t="n">
        <f aca="false">ABS(B2-C2)</f>
        <v>0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38</v>
      </c>
      <c r="B3" s="5" t="n">
        <f aca="false">Scores!F3</f>
        <v>66</v>
      </c>
      <c r="C3" s="5" t="n">
        <f aca="false">Reference_Values!B3</f>
        <v>66</v>
      </c>
      <c r="D3" s="2" t="n">
        <f aca="false">ABS(B3-C3)</f>
        <v>0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40</v>
      </c>
      <c r="B4" s="5" t="n">
        <f aca="false">Scores!G3</f>
        <v>84.25</v>
      </c>
      <c r="C4" s="5" t="n">
        <f aca="false">Reference_Values!B4</f>
        <v>84.25</v>
      </c>
      <c r="D4" s="2" t="n">
        <f aca="false">ABS(B4-C4)</f>
        <v>0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42</v>
      </c>
      <c r="B5" s="5" t="n">
        <f aca="false">Scores!G7</f>
        <v>41.5</v>
      </c>
      <c r="C5" s="5" t="n">
        <f aca="false">Reference_Values!B5</f>
        <v>41.5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44</v>
      </c>
      <c r="B6" s="5" t="n">
        <f aca="false">Frontier!B9</f>
        <v>3</v>
      </c>
      <c r="C6" s="5" t="n">
        <f aca="false">Reference_Values!B6</f>
        <v>3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46</v>
      </c>
      <c r="B7" s="5" t="n">
        <f aca="false">Dynamics!B15</f>
        <v>74.9668352</v>
      </c>
      <c r="C7" s="5" t="n">
        <f aca="false">Reference_Values!B7</f>
        <v>74.9668</v>
      </c>
      <c r="D7" s="2" t="n">
        <f aca="false">ABS(B7-C7)</f>
        <v>3.51999999992358E-005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48</v>
      </c>
      <c r="B8" s="5" t="n">
        <f aca="false">Dynamics!D4</f>
        <v>3.10628371950539</v>
      </c>
      <c r="C8" s="5" t="n">
        <f aca="false">Reference_Values!B8</f>
        <v>3.1063</v>
      </c>
      <c r="D8" s="2" t="n">
        <f aca="false">ABS(B8-C8)</f>
        <v>1.62804946102213E-005</v>
      </c>
      <c r="E8" s="1" t="str">
        <f aca="false">IF(D8&lt;0.0005,"PASS","FAIL")</f>
        <v>PASS</v>
      </c>
    </row>
    <row r="10" customFormat="false" ht="15" hidden="false" customHeight="false" outlineLevel="0" collapsed="false">
      <c r="A10" s="2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2026-07-13T22:54:09Z</dcterms:created>
  <dc:creator>openpyxl</dc:creator>
  <dc:description/>
  <dc:language>en-US</dc:language>
  <cp:lastModifiedBy/>
  <dcterms:modified xsi:type="dcterms:W3CDTF">2026-07-13T22:54:09Z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