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Graph" sheetId="2" state="visible" r:id="rId4"/>
    <sheet name="Propagation" sheetId="3" state="visible" r:id="rId5"/>
    <sheet name="Robust_Resil_Surv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<sst xmlns="http://schemas.openxmlformats.org/spreadsheetml/2006/main" count="101" uniqueCount="66">
  <si>
    <t xml:space="preserve">DCT Laboratory — Vol I, Ch 12: Risk, Resilience, and Robustness Architecture</t>
  </si>
  <si>
    <t xml:space="preserve">Seed 26112 · Companion to DCT_V1_Ch12_Lab.ipynb and AXIOM-12.</t>
  </si>
  <si>
    <t xml:space="preserve">Propagation with a coupling gain on Chapter 9's graph (three gains, six rounds each);</t>
  </si>
  <si>
    <t xml:space="preserve">robustness as MIN over a stress set; resilience as LN(0.1)/LN(rho); survivability via NORMSDIST.</t>
  </si>
  <si>
    <t xml:space="preserve">LEGEND — pale-gold cells are the editable inputs.</t>
  </si>
  <si>
    <t xml:space="preserve">Treasury</t>
  </si>
  <si>
    <t xml:space="preserve">Operatio</t>
  </si>
  <si>
    <t xml:space="preserve">Technolo</t>
  </si>
  <si>
    <t xml:space="preserve">Sales</t>
  </si>
  <si>
    <t xml:space="preserve">HR</t>
  </si>
  <si>
    <t xml:space="preserve">Risk</t>
  </si>
  <si>
    <t xml:space="preserve">Operations</t>
  </si>
  <si>
    <t xml:space="preserve">Technology</t>
  </si>
  <si>
    <t xml:space="preserve">gains</t>
  </si>
  <si>
    <t xml:space="preserve">g1</t>
  </si>
  <si>
    <t xml:space="preserve">g2</t>
  </si>
  <si>
    <t xml:space="preserve">g3</t>
  </si>
  <si>
    <t xml:space="preserve">round</t>
  </si>
  <si>
    <t xml:space="preserve">round sum</t>
  </si>
  <si>
    <t xml:space="preserve">cum6 g1.0</t>
  </si>
  <si>
    <t xml:space="preserve">cum6 g1.5</t>
  </si>
  <si>
    <t xml:space="preserve">amp ratio g1.7 (r6/r5)</t>
  </si>
  <si>
    <t xml:space="preserve">Quantity</t>
  </si>
  <si>
    <t xml:space="preserve">Value</t>
  </si>
  <si>
    <t xml:space="preserve">baseline performance</t>
  </si>
  <si>
    <t xml:space="preserve">drop: demand</t>
  </si>
  <si>
    <t xml:space="preserve">drop: funding</t>
  </si>
  <si>
    <t xml:space="preserve">drop: cyber</t>
  </si>
  <si>
    <t xml:space="preserve">survival floor</t>
  </si>
  <si>
    <t xml:space="preserve">robust perf = base - MAX(drops)</t>
  </si>
  <si>
    <t xml:space="preserve">robust margin</t>
  </si>
  <si>
    <t xml:space="preserve">rho_p (recovery)</t>
  </si>
  <si>
    <t xml:space="preserve">recover 90% quarters = LN(0.1)/LN(rho)</t>
  </si>
  <si>
    <t xml:space="preserve">x0 / mu / sigma / T / barrier</t>
  </si>
  <si>
    <t xml:space="preserve">x0</t>
  </si>
  <si>
    <t xml:space="preserve">mu</t>
  </si>
  <si>
    <t xml:space="preserve">sigma</t>
  </si>
  <si>
    <t xml:space="preserve">T</t>
  </si>
  <si>
    <t xml:space="preserve">barrier</t>
  </si>
  <si>
    <t xml:space="preserve">z</t>
  </si>
  <si>
    <t xml:space="preserve">survivability = 1-NORMSDIST(z)</t>
  </si>
  <si>
    <t xml:space="preserve">Checkpoint</t>
  </si>
  <si>
    <t xml:space="preserve">Engine value</t>
  </si>
  <si>
    <t xml:space="preserve">Meaning</t>
  </si>
  <si>
    <t xml:space="preserve">rho_W</t>
  </si>
  <si>
    <t xml:space="preserve">Ch. 9's spectral radius (documented)</t>
  </si>
  <si>
    <t xml:space="preserve">critical_gain</t>
  </si>
  <si>
    <t xml:space="preserve">g* = 1/rho: the systemic threshold</t>
  </si>
  <si>
    <t xml:space="preserve">cum6_g1.0</t>
  </si>
  <si>
    <t xml:space="preserve">Six rounds at baseline coupling</t>
  </si>
  <si>
    <t xml:space="preserve">cum6_g1.5</t>
  </si>
  <si>
    <t xml:space="preserve">Subcritical but 3x costlier</t>
  </si>
  <si>
    <t xml:space="preserve">amp_ratio_g1.7</t>
  </si>
  <si>
    <t xml:space="preserve">&gt;1: rounds grow — supercritical</t>
  </si>
  <si>
    <t xml:space="preserve">robust_perf</t>
  </si>
  <si>
    <t xml:space="preserve">MIN over the declared stress set</t>
  </si>
  <si>
    <t xml:space="preserve">robust_margin</t>
  </si>
  <si>
    <t xml:space="preserve">Above the survival floor</t>
  </si>
  <si>
    <t xml:space="preserve">recover90_quarters</t>
  </si>
  <si>
    <t xml:space="preserve">Resilience as a logarithm</t>
  </si>
  <si>
    <t xml:space="preserve">survivability_t5</t>
  </si>
  <si>
    <t xml:space="preserve">1 - Ch. 8's breach probability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</si>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</sst>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00"/>
  </cols>
  <sheetData>
    <row r="1" customFormat="false" ht="1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3" customFormat="false" ht="15" hidden="false" customHeight="true" outlineLevel="0" collapsed="false">
      <c r="B3" s="3"/>
    </row>
    <row r="4" customFormat="false" ht="15" hidden="false" customHeight="true" outlineLevel="0" collapsed="false">
      <c r="B4" s="3" t="s">
        <v>2</v>
      </c>
    </row>
    <row r="5" customFormat="false" ht="15" hidden="false" customHeight="true" outlineLevel="0" collapsed="false">
      <c r="B5" s="3" t="s">
        <v>3</v>
      </c>
    </row>
    <row r="6" customFormat="false" ht="15" hidden="false" customHeight="true" outlineLevel="0" collapsed="false">
      <c r="B6" s="2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1" width="11"/>
  </cols>
  <sheetData>
    <row r="1" customFormat="false" ht="15" hidden="false" customHeight="true" outlineLevel="0" collapsed="false">
      <c r="A1" s="4"/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customFormat="false" ht="15" hidden="false" customHeight="true" outlineLevel="0" collapsed="false">
      <c r="A2" s="2" t="s">
        <v>5</v>
      </c>
      <c r="B2" s="5" t="n">
        <v>0</v>
      </c>
      <c r="C2" s="5" t="n">
        <v>0.3</v>
      </c>
      <c r="D2" s="5" t="n">
        <v>0.1</v>
      </c>
      <c r="E2" s="5" t="n">
        <v>0.4</v>
      </c>
      <c r="F2" s="5" t="n">
        <v>0</v>
      </c>
      <c r="G2" s="5" t="n">
        <v>0.2</v>
      </c>
    </row>
    <row r="3" customFormat="false" ht="15" hidden="false" customHeight="true" outlineLevel="0" collapsed="false">
      <c r="A3" s="2" t="s">
        <v>11</v>
      </c>
      <c r="B3" s="5" t="n">
        <v>0.1</v>
      </c>
      <c r="C3" s="5" t="n">
        <v>0</v>
      </c>
      <c r="D3" s="5" t="n">
        <v>0.45</v>
      </c>
      <c r="E3" s="5" t="n">
        <v>0.2</v>
      </c>
      <c r="F3" s="5" t="n">
        <v>0.25</v>
      </c>
      <c r="G3" s="5" t="n">
        <v>0</v>
      </c>
    </row>
    <row r="4" customFormat="false" ht="15" hidden="false" customHeight="true" outlineLevel="0" collapsed="false">
      <c r="A4" s="2" t="s">
        <v>12</v>
      </c>
      <c r="B4" s="5" t="n">
        <v>0.15</v>
      </c>
      <c r="C4" s="5" t="n">
        <v>0.05</v>
      </c>
      <c r="D4" s="5" t="n">
        <v>0</v>
      </c>
      <c r="E4" s="5" t="n">
        <v>0</v>
      </c>
      <c r="F4" s="5" t="n">
        <v>0.2</v>
      </c>
      <c r="G4" s="5" t="n">
        <v>0</v>
      </c>
    </row>
    <row r="5" customFormat="false" ht="15" hidden="false" customHeight="true" outlineLevel="0" collapsed="false">
      <c r="A5" s="2" t="s">
        <v>8</v>
      </c>
      <c r="B5" s="5" t="n">
        <v>0</v>
      </c>
      <c r="C5" s="5" t="n">
        <v>0.35</v>
      </c>
      <c r="D5" s="5" t="n">
        <v>0.3</v>
      </c>
      <c r="E5" s="5" t="n">
        <v>0</v>
      </c>
      <c r="F5" s="5" t="n">
        <v>0.1</v>
      </c>
      <c r="G5" s="5" t="n">
        <v>0</v>
      </c>
    </row>
    <row r="6" customFormat="false" ht="15" hidden="false" customHeight="true" outlineLevel="0" collapsed="false">
      <c r="A6" s="2" t="s">
        <v>9</v>
      </c>
      <c r="B6" s="5" t="n">
        <v>0.05</v>
      </c>
      <c r="C6" s="5" t="n">
        <v>0.1</v>
      </c>
      <c r="D6" s="5" t="n">
        <v>0</v>
      </c>
      <c r="E6" s="5" t="n">
        <v>0</v>
      </c>
      <c r="F6" s="5" t="n">
        <v>0</v>
      </c>
      <c r="G6" s="5" t="n">
        <v>0</v>
      </c>
    </row>
    <row r="7" customFormat="false" ht="15" hidden="false" customHeight="true" outlineLevel="0" collapsed="false">
      <c r="A7" s="2" t="s">
        <v>10</v>
      </c>
      <c r="B7" s="5" t="n">
        <v>0.2</v>
      </c>
      <c r="C7" s="5" t="n">
        <v>0.15</v>
      </c>
      <c r="D7" s="5" t="n">
        <v>0.25</v>
      </c>
      <c r="E7" s="5" t="n">
        <v>0.15</v>
      </c>
      <c r="F7" s="5" t="n">
        <v>0.05</v>
      </c>
      <c r="G7" s="5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1" width="11"/>
    <col collapsed="false" customWidth="true" hidden="false" outlineLevel="0" max="10" min="10" style="1" width="22"/>
    <col collapsed="false" customWidth="true" hidden="false" outlineLevel="0" max="11" min="11" style="1" width="14"/>
  </cols>
  <sheetData>
    <row r="1" customFormat="false" ht="15" hidden="false" customHeight="true" outlineLevel="0" collapsed="false">
      <c r="A1" s="2" t="s">
        <v>13</v>
      </c>
      <c r="B1" s="3" t="s">
        <v>14</v>
      </c>
      <c r="C1" s="3" t="s">
        <v>15</v>
      </c>
      <c r="D1" s="3" t="s">
        <v>16</v>
      </c>
    </row>
    <row r="2" customFormat="false" ht="15" hidden="false" customHeight="true" outlineLevel="0" collapsed="false">
      <c r="B2" s="6" t="n">
        <v>1</v>
      </c>
      <c r="C2" s="6" t="n">
        <v>1.5</v>
      </c>
      <c r="D2" s="6" t="n">
        <v>1.7</v>
      </c>
    </row>
    <row r="4" customFormat="false" ht="15" hidden="false" customHeight="true" outlineLevel="0" collapsed="false">
      <c r="A4" s="4" t="s">
        <v>17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18</v>
      </c>
      <c r="J4" s="3" t="s">
        <v>19</v>
      </c>
      <c r="K4" s="7" t="n">
        <f aca="false">SUM(H6:H11)</f>
        <v>28.42660140625</v>
      </c>
    </row>
    <row r="5" customFormat="false" ht="15" hidden="false" customHeight="true" outlineLevel="0" collapsed="false">
      <c r="A5" s="3" t="n">
        <v>0</v>
      </c>
      <c r="B5" s="8" t="n">
        <v>0</v>
      </c>
      <c r="C5" s="8" t="n">
        <v>0</v>
      </c>
      <c r="D5" s="9" t="n">
        <v>10</v>
      </c>
      <c r="E5" s="8" t="n">
        <v>0</v>
      </c>
      <c r="F5" s="8" t="n">
        <v>0</v>
      </c>
      <c r="G5" s="8" t="n">
        <v>0</v>
      </c>
      <c r="H5" s="10"/>
      <c r="J5" s="3" t="s">
        <v>20</v>
      </c>
      <c r="K5" s="7" t="n">
        <f aca="false">SUM(H15:H20)</f>
        <v>87.4201957543945</v>
      </c>
    </row>
    <row r="6" customFormat="false" ht="15" hidden="false" customHeight="true" outlineLevel="0" collapsed="false">
      <c r="A6" s="3" t="n">
        <v>1</v>
      </c>
      <c r="B6" s="8" t="n">
        <f aca="false">$B$2*SUMPRODUCT(Graph!B2:G2,B5:G5)</f>
        <v>1</v>
      </c>
      <c r="C6" s="8" t="n">
        <f aca="false">$B$2*SUMPRODUCT(Graph!B3:G3,B5:G5)</f>
        <v>4.5</v>
      </c>
      <c r="D6" s="8" t="n">
        <f aca="false">$B$2*SUMPRODUCT(Graph!B4:G4,B5:G5)</f>
        <v>0</v>
      </c>
      <c r="E6" s="8" t="n">
        <f aca="false">$B$2*SUMPRODUCT(Graph!B5:G5,B5:G5)</f>
        <v>3</v>
      </c>
      <c r="F6" s="8" t="n">
        <f aca="false">$B$2*SUMPRODUCT(Graph!B6:G6,B5:G5)</f>
        <v>0</v>
      </c>
      <c r="G6" s="8" t="n">
        <f aca="false">$B$2*SUMPRODUCT(Graph!B7:G7,B5:G5)</f>
        <v>2.5</v>
      </c>
      <c r="H6" s="8" t="n">
        <f aca="false">SUM(B6:G6)</f>
        <v>11</v>
      </c>
      <c r="J6" s="3" t="s">
        <v>21</v>
      </c>
      <c r="K6" s="7" t="n">
        <f aca="false">H29/H28</f>
        <v>1.05812033705857</v>
      </c>
    </row>
    <row r="7" customFormat="false" ht="15" hidden="false" customHeight="true" outlineLevel="0" collapsed="false">
      <c r="A7" s="3" t="n">
        <v>2</v>
      </c>
      <c r="B7" s="8" t="n">
        <f aca="false">$B$2*SUMPRODUCT(Graph!B2:G2,B6:G6)</f>
        <v>3.05</v>
      </c>
      <c r="C7" s="8" t="n">
        <f aca="false">$B$2*SUMPRODUCT(Graph!B3:G3,B6:G6)</f>
        <v>0.7</v>
      </c>
      <c r="D7" s="8" t="n">
        <f aca="false">$B$2*SUMPRODUCT(Graph!B4:G4,B6:G6)</f>
        <v>0.375</v>
      </c>
      <c r="E7" s="8" t="n">
        <f aca="false">$B$2*SUMPRODUCT(Graph!B5:G5,B6:G6)</f>
        <v>1.575</v>
      </c>
      <c r="F7" s="8" t="n">
        <f aca="false">$B$2*SUMPRODUCT(Graph!B6:G6,B6:G6)</f>
        <v>0.5</v>
      </c>
      <c r="G7" s="8" t="n">
        <f aca="false">$B$2*SUMPRODUCT(Graph!B7:G7,B6:G6)</f>
        <v>1.325</v>
      </c>
      <c r="H7" s="8" t="n">
        <f aca="false">SUM(B7:G7)</f>
        <v>7.525</v>
      </c>
    </row>
    <row r="8" customFormat="false" ht="15" hidden="false" customHeight="true" outlineLevel="0" collapsed="false">
      <c r="A8" s="3" t="n">
        <v>3</v>
      </c>
      <c r="B8" s="8" t="n">
        <f aca="false">$B$2*SUMPRODUCT(Graph!B2:G2,B7:G7)</f>
        <v>1.1425</v>
      </c>
      <c r="C8" s="8" t="n">
        <f aca="false">$B$2*SUMPRODUCT(Graph!B3:G3,B7:G7)</f>
        <v>0.91375</v>
      </c>
      <c r="D8" s="8" t="n">
        <f aca="false">$B$2*SUMPRODUCT(Graph!B4:G4,B7:G7)</f>
        <v>0.5925</v>
      </c>
      <c r="E8" s="8" t="n">
        <f aca="false">$B$2*SUMPRODUCT(Graph!B5:G5,B7:G7)</f>
        <v>0.4075</v>
      </c>
      <c r="F8" s="8" t="n">
        <f aca="false">$B$2*SUMPRODUCT(Graph!B6:G6,B7:G7)</f>
        <v>0.2225</v>
      </c>
      <c r="G8" s="8" t="n">
        <f aca="false">$B$2*SUMPRODUCT(Graph!B7:G7,B7:G7)</f>
        <v>1.07</v>
      </c>
      <c r="H8" s="8" t="n">
        <f aca="false">SUM(B8:G8)</f>
        <v>4.34875</v>
      </c>
    </row>
    <row r="9" customFormat="false" ht="15" hidden="false" customHeight="true" outlineLevel="0" collapsed="false">
      <c r="A9" s="3" t="n">
        <v>4</v>
      </c>
      <c r="B9" s="8" t="n">
        <f aca="false">$B$2*SUMPRODUCT(Graph!B2:G2,B8:G8)</f>
        <v>0.710375</v>
      </c>
      <c r="C9" s="8" t="n">
        <f aca="false">$B$2*SUMPRODUCT(Graph!B3:G3,B8:G8)</f>
        <v>0.518</v>
      </c>
      <c r="D9" s="8" t="n">
        <f aca="false">$B$2*SUMPRODUCT(Graph!B4:G4,B8:G8)</f>
        <v>0.2615625</v>
      </c>
      <c r="E9" s="8" t="n">
        <f aca="false">$B$2*SUMPRODUCT(Graph!B5:G5,B8:G8)</f>
        <v>0.5198125</v>
      </c>
      <c r="F9" s="8" t="n">
        <f aca="false">$B$2*SUMPRODUCT(Graph!B6:G6,B8:G8)</f>
        <v>0.1485</v>
      </c>
      <c r="G9" s="8" t="n">
        <f aca="false">$B$2*SUMPRODUCT(Graph!B7:G7,B8:G8)</f>
        <v>0.5859375</v>
      </c>
      <c r="H9" s="8" t="n">
        <f aca="false">SUM(B9:G9)</f>
        <v>2.7441875</v>
      </c>
    </row>
    <row r="10" customFormat="false" ht="15" hidden="false" customHeight="true" outlineLevel="0" collapsed="false">
      <c r="A10" s="3" t="n">
        <v>5</v>
      </c>
      <c r="B10" s="8" t="n">
        <f aca="false">$B$2*SUMPRODUCT(Graph!B2:G2,B9:G9)</f>
        <v>0.50666875</v>
      </c>
      <c r="C10" s="8" t="n">
        <f aca="false">$B$2*SUMPRODUCT(Graph!B3:G3,B9:G9)</f>
        <v>0.329828125</v>
      </c>
      <c r="D10" s="8" t="n">
        <f aca="false">$B$2*SUMPRODUCT(Graph!B4:G4,B9:G9)</f>
        <v>0.16215625</v>
      </c>
      <c r="E10" s="8" t="n">
        <f aca="false">$B$2*SUMPRODUCT(Graph!B5:G5,B9:G9)</f>
        <v>0.27461875</v>
      </c>
      <c r="F10" s="8" t="n">
        <f aca="false">$B$2*SUMPRODUCT(Graph!B6:G6,B9:G9)</f>
        <v>0.08731875</v>
      </c>
      <c r="G10" s="8" t="n">
        <f aca="false">$B$2*SUMPRODUCT(Graph!B7:G7,B9:G9)</f>
        <v>0.3705625</v>
      </c>
      <c r="H10" s="8" t="n">
        <f aca="false">SUM(B10:G10)</f>
        <v>1.731153125</v>
      </c>
    </row>
    <row r="11" customFormat="false" ht="15" hidden="false" customHeight="true" outlineLevel="0" collapsed="false">
      <c r="A11" s="3" t="n">
        <v>6</v>
      </c>
      <c r="B11" s="8" t="n">
        <f aca="false">$B$2*SUMPRODUCT(Graph!B2:G2,B10:G10)</f>
        <v>0.2991240625</v>
      </c>
      <c r="C11" s="8" t="n">
        <f aca="false">$B$2*SUMPRODUCT(Graph!B3:G3,B10:G10)</f>
        <v>0.200390625</v>
      </c>
      <c r="D11" s="8" t="n">
        <f aca="false">$B$2*SUMPRODUCT(Graph!B4:G4,B10:G10)</f>
        <v>0.10995546875</v>
      </c>
      <c r="E11" s="8" t="n">
        <f aca="false">$B$2*SUMPRODUCT(Graph!B5:G5,B10:G10)</f>
        <v>0.17281859375</v>
      </c>
      <c r="F11" s="8" t="n">
        <f aca="false">$B$2*SUMPRODUCT(Graph!B6:G6,B10:G10)</f>
        <v>0.05831625</v>
      </c>
      <c r="G11" s="8" t="n">
        <f aca="false">$B$2*SUMPRODUCT(Graph!B7:G7,B10:G10)</f>
        <v>0.23690578125</v>
      </c>
      <c r="H11" s="8" t="n">
        <f aca="false">SUM(B11:G11)</f>
        <v>1.07751078125</v>
      </c>
    </row>
    <row r="13" customFormat="false" ht="15" hidden="false" customHeight="true" outlineLevel="0" collapsed="false">
      <c r="A13" s="4" t="s">
        <v>17</v>
      </c>
      <c r="B13" s="4" t="s">
        <v>5</v>
      </c>
      <c r="C13" s="4" t="s">
        <v>6</v>
      </c>
      <c r="D13" s="4" t="s">
        <v>7</v>
      </c>
      <c r="E13" s="4" t="s">
        <v>8</v>
      </c>
      <c r="F13" s="4" t="s">
        <v>9</v>
      </c>
      <c r="G13" s="4" t="s">
        <v>10</v>
      </c>
      <c r="H13" s="4" t="s">
        <v>18</v>
      </c>
    </row>
    <row r="14" customFormat="false" ht="15" hidden="false" customHeight="true" outlineLevel="0" collapsed="false">
      <c r="A14" s="3" t="n">
        <v>0</v>
      </c>
      <c r="B14" s="8" t="n">
        <v>0</v>
      </c>
      <c r="C14" s="8" t="n">
        <v>0</v>
      </c>
      <c r="D14" s="9" t="n">
        <v>10</v>
      </c>
      <c r="E14" s="8" t="n">
        <v>0</v>
      </c>
      <c r="F14" s="8" t="n">
        <v>0</v>
      </c>
      <c r="G14" s="8" t="n">
        <v>0</v>
      </c>
      <c r="H14" s="10"/>
    </row>
    <row r="15" customFormat="false" ht="15" hidden="false" customHeight="true" outlineLevel="0" collapsed="false">
      <c r="A15" s="3" t="n">
        <v>1</v>
      </c>
      <c r="B15" s="8" t="n">
        <f aca="false">$C$2*SUMPRODUCT(Graph!B2:G2,B14:G14)</f>
        <v>1.5</v>
      </c>
      <c r="C15" s="8" t="n">
        <f aca="false">$C$2*SUMPRODUCT(Graph!B3:G3,B14:G14)</f>
        <v>6.75</v>
      </c>
      <c r="D15" s="8" t="n">
        <f aca="false">$C$2*SUMPRODUCT(Graph!B4:G4,B14:G14)</f>
        <v>0</v>
      </c>
      <c r="E15" s="8" t="n">
        <f aca="false">$C$2*SUMPRODUCT(Graph!B5:G5,B14:G14)</f>
        <v>4.5</v>
      </c>
      <c r="F15" s="8" t="n">
        <f aca="false">$C$2*SUMPRODUCT(Graph!B6:G6,B14:G14)</f>
        <v>0</v>
      </c>
      <c r="G15" s="8" t="n">
        <f aca="false">$C$2*SUMPRODUCT(Graph!B7:G7,B14:G14)</f>
        <v>3.75</v>
      </c>
      <c r="H15" s="8" t="n">
        <f aca="false">SUM(B15:G15)</f>
        <v>16.5</v>
      </c>
    </row>
    <row r="16" customFormat="false" ht="15" hidden="false" customHeight="true" outlineLevel="0" collapsed="false">
      <c r="A16" s="3" t="n">
        <v>2</v>
      </c>
      <c r="B16" s="8" t="n">
        <f aca="false">$C$2*SUMPRODUCT(Graph!B2:G2,B15:G15)</f>
        <v>6.8625</v>
      </c>
      <c r="C16" s="8" t="n">
        <f aca="false">$C$2*SUMPRODUCT(Graph!B3:G3,B15:G15)</f>
        <v>1.575</v>
      </c>
      <c r="D16" s="8" t="n">
        <f aca="false">$C$2*SUMPRODUCT(Graph!B4:G4,B15:G15)</f>
        <v>0.84375</v>
      </c>
      <c r="E16" s="8" t="n">
        <f aca="false">$C$2*SUMPRODUCT(Graph!B5:G5,B15:G15)</f>
        <v>3.54375</v>
      </c>
      <c r="F16" s="8" t="n">
        <f aca="false">$C$2*SUMPRODUCT(Graph!B6:G6,B15:G15)</f>
        <v>1.125</v>
      </c>
      <c r="G16" s="8" t="n">
        <f aca="false">$C$2*SUMPRODUCT(Graph!B7:G7,B15:G15)</f>
        <v>2.98125</v>
      </c>
      <c r="H16" s="8" t="n">
        <f aca="false">SUM(B16:G16)</f>
        <v>16.93125</v>
      </c>
    </row>
    <row r="17" customFormat="false" ht="15" hidden="false" customHeight="true" outlineLevel="0" collapsed="false">
      <c r="A17" s="3" t="n">
        <v>3</v>
      </c>
      <c r="B17" s="8" t="n">
        <f aca="false">$C$2*SUMPRODUCT(Graph!B2:G2,B16:G16)</f>
        <v>3.8559375</v>
      </c>
      <c r="C17" s="8" t="n">
        <f aca="false">$C$2*SUMPRODUCT(Graph!B3:G3,B16:G16)</f>
        <v>3.08390625</v>
      </c>
      <c r="D17" s="8" t="n">
        <f aca="false">$C$2*SUMPRODUCT(Graph!B4:G4,B16:G16)</f>
        <v>1.9996875</v>
      </c>
      <c r="E17" s="8" t="n">
        <f aca="false">$C$2*SUMPRODUCT(Graph!B5:G5,B16:G16)</f>
        <v>1.3753125</v>
      </c>
      <c r="F17" s="8" t="n">
        <f aca="false">$C$2*SUMPRODUCT(Graph!B6:G6,B16:G16)</f>
        <v>0.7509375</v>
      </c>
      <c r="G17" s="8" t="n">
        <f aca="false">$C$2*SUMPRODUCT(Graph!B7:G7,B16:G16)</f>
        <v>3.61125</v>
      </c>
      <c r="H17" s="8" t="n">
        <f aca="false">SUM(B17:G17)</f>
        <v>14.67703125</v>
      </c>
    </row>
    <row r="18" customFormat="false" ht="15" hidden="false" customHeight="true" outlineLevel="0" collapsed="false">
      <c r="A18" s="3" t="n">
        <v>4</v>
      </c>
      <c r="B18" s="8" t="n">
        <f aca="false">$C$2*SUMPRODUCT(Graph!B2:G2,B17:G17)</f>
        <v>3.5962734375</v>
      </c>
      <c r="C18" s="8" t="n">
        <f aca="false">$C$2*SUMPRODUCT(Graph!B3:G3,B17:G17)</f>
        <v>2.622375</v>
      </c>
      <c r="D18" s="8" t="n">
        <f aca="false">$C$2*SUMPRODUCT(Graph!B4:G4,B17:G17)</f>
        <v>1.32416015625</v>
      </c>
      <c r="E18" s="8" t="n">
        <f aca="false">$C$2*SUMPRODUCT(Graph!B5:G5,B17:G17)</f>
        <v>2.63155078125</v>
      </c>
      <c r="F18" s="8" t="n">
        <f aca="false">$C$2*SUMPRODUCT(Graph!B6:G6,B17:G17)</f>
        <v>0.75178125</v>
      </c>
      <c r="G18" s="8" t="n">
        <f aca="false">$C$2*SUMPRODUCT(Graph!B7:G7,B17:G17)</f>
        <v>2.96630859375</v>
      </c>
      <c r="H18" s="8" t="n">
        <f aca="false">SUM(B18:G18)</f>
        <v>13.89244921875</v>
      </c>
    </row>
    <row r="19" customFormat="false" ht="15" hidden="false" customHeight="true" outlineLevel="0" collapsed="false">
      <c r="A19" s="3" t="n">
        <v>5</v>
      </c>
      <c r="B19" s="8" t="n">
        <f aca="false">$C$2*SUMPRODUCT(Graph!B2:G2,B18:G18)</f>
        <v>3.8475158203125</v>
      </c>
      <c r="C19" s="8" t="n">
        <f aca="false">$C$2*SUMPRODUCT(Graph!B3:G3,B18:G18)</f>
        <v>2.50463232421875</v>
      </c>
      <c r="D19" s="8" t="n">
        <f aca="false">$C$2*SUMPRODUCT(Graph!B4:G4,B18:G18)</f>
        <v>1.2313740234375</v>
      </c>
      <c r="E19" s="8" t="n">
        <f aca="false">$C$2*SUMPRODUCT(Graph!B5:G5,B18:G18)</f>
        <v>2.0853861328125</v>
      </c>
      <c r="F19" s="8" t="n">
        <f aca="false">$C$2*SUMPRODUCT(Graph!B6:G6,B18:G18)</f>
        <v>0.6630767578125</v>
      </c>
      <c r="G19" s="8" t="n">
        <f aca="false">$C$2*SUMPRODUCT(Graph!B7:G7,B18:G18)</f>
        <v>2.813958984375</v>
      </c>
      <c r="H19" s="8" t="n">
        <f aca="false">SUM(B19:G19)</f>
        <v>13.1459440429688</v>
      </c>
    </row>
    <row r="20" customFormat="false" ht="15" hidden="false" customHeight="true" outlineLevel="0" collapsed="false">
      <c r="A20" s="3" t="n">
        <v>6</v>
      </c>
      <c r="B20" s="8" t="n">
        <f aca="false">$C$2*SUMPRODUCT(Graph!B2:G2,B19:G19)</f>
        <v>3.40721002441406</v>
      </c>
      <c r="C20" s="8" t="n">
        <f aca="false">$C$2*SUMPRODUCT(Graph!B3:G3,B19:G19)</f>
        <v>2.28257446289063</v>
      </c>
      <c r="D20" s="8" t="n">
        <f aca="false">$C$2*SUMPRODUCT(Graph!B4:G4,B19:G19)</f>
        <v>1.25246151123047</v>
      </c>
      <c r="E20" s="8" t="n">
        <f aca="false">$C$2*SUMPRODUCT(Graph!B5:G5,B19:G19)</f>
        <v>1.96851179443359</v>
      </c>
      <c r="F20" s="8" t="n">
        <f aca="false">$C$2*SUMPRODUCT(Graph!B6:G6,B19:G19)</f>
        <v>0.66425853515625</v>
      </c>
      <c r="G20" s="8" t="n">
        <f aca="false">$C$2*SUMPRODUCT(Graph!B7:G7,B19:G19)</f>
        <v>2.69850491455078</v>
      </c>
      <c r="H20" s="8" t="n">
        <f aca="false">SUM(B20:G20)</f>
        <v>12.2735212426758</v>
      </c>
    </row>
    <row r="22" customFormat="false" ht="15" hidden="false" customHeight="true" outlineLevel="0" collapsed="false">
      <c r="A22" s="4" t="s">
        <v>17</v>
      </c>
      <c r="B22" s="4" t="s">
        <v>5</v>
      </c>
      <c r="C22" s="4" t="s">
        <v>6</v>
      </c>
      <c r="D22" s="4" t="s">
        <v>7</v>
      </c>
      <c r="E22" s="4" t="s">
        <v>8</v>
      </c>
      <c r="F22" s="4" t="s">
        <v>9</v>
      </c>
      <c r="G22" s="4" t="s">
        <v>10</v>
      </c>
      <c r="H22" s="4" t="s">
        <v>18</v>
      </c>
    </row>
    <row r="23" customFormat="false" ht="15" hidden="false" customHeight="true" outlineLevel="0" collapsed="false">
      <c r="A23" s="3" t="n">
        <v>0</v>
      </c>
      <c r="B23" s="8" t="n">
        <v>0</v>
      </c>
      <c r="C23" s="8" t="n">
        <v>0</v>
      </c>
      <c r="D23" s="9" t="n">
        <v>10</v>
      </c>
      <c r="E23" s="8" t="n">
        <v>0</v>
      </c>
      <c r="F23" s="8" t="n">
        <v>0</v>
      </c>
      <c r="G23" s="8" t="n">
        <v>0</v>
      </c>
      <c r="H23" s="10"/>
    </row>
    <row r="24" customFormat="false" ht="15" hidden="false" customHeight="true" outlineLevel="0" collapsed="false">
      <c r="A24" s="3" t="n">
        <v>1</v>
      </c>
      <c r="B24" s="8" t="n">
        <f aca="false">$D$2*SUMPRODUCT(Graph!B2:G2,B23:G23)</f>
        <v>1.7</v>
      </c>
      <c r="C24" s="8" t="n">
        <f aca="false">$D$2*SUMPRODUCT(Graph!B3:G3,B23:G23)</f>
        <v>7.65</v>
      </c>
      <c r="D24" s="8" t="n">
        <f aca="false">$D$2*SUMPRODUCT(Graph!B4:G4,B23:G23)</f>
        <v>0</v>
      </c>
      <c r="E24" s="8" t="n">
        <f aca="false">$D$2*SUMPRODUCT(Graph!B5:G5,B23:G23)</f>
        <v>5.1</v>
      </c>
      <c r="F24" s="8" t="n">
        <f aca="false">$D$2*SUMPRODUCT(Graph!B6:G6,B23:G23)</f>
        <v>0</v>
      </c>
      <c r="G24" s="8" t="n">
        <f aca="false">$D$2*SUMPRODUCT(Graph!B7:G7,B23:G23)</f>
        <v>4.25</v>
      </c>
      <c r="H24" s="8" t="n">
        <f aca="false">SUM(B24:G24)</f>
        <v>18.7</v>
      </c>
    </row>
    <row r="25" customFormat="false" ht="15" hidden="false" customHeight="true" outlineLevel="0" collapsed="false">
      <c r="A25" s="3" t="n">
        <v>2</v>
      </c>
      <c r="B25" s="8" t="n">
        <f aca="false">$D$2*SUMPRODUCT(Graph!B2:G2,B24:G24)</f>
        <v>8.8145</v>
      </c>
      <c r="C25" s="8" t="n">
        <f aca="false">$D$2*SUMPRODUCT(Graph!B3:G3,B24:G24)</f>
        <v>2.023</v>
      </c>
      <c r="D25" s="8" t="n">
        <f aca="false">$D$2*SUMPRODUCT(Graph!B4:G4,B24:G24)</f>
        <v>1.08375</v>
      </c>
      <c r="E25" s="8" t="n">
        <f aca="false">$D$2*SUMPRODUCT(Graph!B5:G5,B24:G24)</f>
        <v>4.55175</v>
      </c>
      <c r="F25" s="8" t="n">
        <f aca="false">$D$2*SUMPRODUCT(Graph!B6:G6,B24:G24)</f>
        <v>1.445</v>
      </c>
      <c r="G25" s="8" t="n">
        <f aca="false">$D$2*SUMPRODUCT(Graph!B7:G7,B24:G24)</f>
        <v>3.82925</v>
      </c>
      <c r="H25" s="8" t="n">
        <f aca="false">SUM(B25:G25)</f>
        <v>21.74725</v>
      </c>
    </row>
    <row r="26" customFormat="false" ht="15" hidden="false" customHeight="true" outlineLevel="0" collapsed="false">
      <c r="A26" s="3" t="n">
        <v>3</v>
      </c>
      <c r="B26" s="8" t="n">
        <f aca="false">$D$2*SUMPRODUCT(Graph!B2:G2,B25:G25)</f>
        <v>5.6131025</v>
      </c>
      <c r="C26" s="8" t="n">
        <f aca="false">$D$2*SUMPRODUCT(Graph!B3:G3,B25:G25)</f>
        <v>4.48925375</v>
      </c>
      <c r="D26" s="8" t="n">
        <f aca="false">$D$2*SUMPRODUCT(Graph!B4:G4,B25:G25)</f>
        <v>2.9109525</v>
      </c>
      <c r="E26" s="8" t="n">
        <f aca="false">$D$2*SUMPRODUCT(Graph!B5:G5,B25:G25)</f>
        <v>2.0020475</v>
      </c>
      <c r="F26" s="8" t="n">
        <f aca="false">$D$2*SUMPRODUCT(Graph!B6:G6,B25:G25)</f>
        <v>1.0931425</v>
      </c>
      <c r="G26" s="8" t="n">
        <f aca="false">$D$2*SUMPRODUCT(Graph!B7:G7,B25:G25)</f>
        <v>5.25691</v>
      </c>
      <c r="H26" s="8" t="n">
        <f aca="false">SUM(B26:G26)</f>
        <v>21.36540875</v>
      </c>
    </row>
    <row r="27" customFormat="false" ht="15" hidden="false" customHeight="true" outlineLevel="0" collapsed="false">
      <c r="A27" s="3" t="n">
        <v>4</v>
      </c>
      <c r="B27" s="8" t="n">
        <f aca="false">$D$2*SUMPRODUCT(Graph!B2:G2,B26:G26)</f>
        <v>5.9331230375</v>
      </c>
      <c r="C27" s="8" t="n">
        <f aca="false">$D$2*SUMPRODUCT(Graph!B3:G3,B26:G26)</f>
        <v>4.3263878</v>
      </c>
      <c r="D27" s="8" t="n">
        <f aca="false">$D$2*SUMPRODUCT(Graph!B4:G4,B26:G26)</f>
        <v>2.18459615625</v>
      </c>
      <c r="E27" s="8" t="n">
        <f aca="false">$D$2*SUMPRODUCT(Graph!B5:G5,B26:G26)</f>
        <v>4.34152598125</v>
      </c>
      <c r="F27" s="8" t="n">
        <f aca="false">$D$2*SUMPRODUCT(Graph!B6:G6,B26:G26)</f>
        <v>1.24028685</v>
      </c>
      <c r="G27" s="8" t="n">
        <f aca="false">$D$2*SUMPRODUCT(Graph!B7:G7,B26:G26)</f>
        <v>4.89380859375</v>
      </c>
      <c r="H27" s="8" t="n">
        <f aca="false">SUM(B27:G27)</f>
        <v>22.91972841875</v>
      </c>
    </row>
    <row r="28" customFormat="false" ht="15" hidden="false" customHeight="true" outlineLevel="0" collapsed="false">
      <c r="A28" s="3" t="n">
        <v>5</v>
      </c>
      <c r="B28" s="8" t="n">
        <f aca="false">$D$2*SUMPRODUCT(Graph!B2:G2,B27:G27)</f>
        <v>7.1939717136875</v>
      </c>
      <c r="C28" s="8" t="n">
        <f aca="false">$D$2*SUMPRODUCT(Graph!B3:G3,B27:G27)</f>
        <v>4.68308772078125</v>
      </c>
      <c r="D28" s="8" t="n">
        <f aca="false">$D$2*SUMPRODUCT(Graph!B4:G4,B27:G27)</f>
        <v>2.3023868665625</v>
      </c>
      <c r="E28" s="8" t="n">
        <f aca="false">$D$2*SUMPRODUCT(Graph!B5:G5,B27:G27)</f>
        <v>3.8991935451875</v>
      </c>
      <c r="F28" s="8" t="n">
        <f aca="false">$D$2*SUMPRODUCT(Graph!B6:G6,B27:G27)</f>
        <v>1.2398013841875</v>
      </c>
      <c r="G28" s="8" t="n">
        <f aca="false">$D$2*SUMPRODUCT(Graph!B7:G7,B27:G27)</f>
        <v>5.261457595625</v>
      </c>
      <c r="H28" s="8" t="n">
        <f aca="false">SUM(B28:G28)</f>
        <v>24.5798988260312</v>
      </c>
    </row>
    <row r="29" customFormat="false" ht="15" hidden="false" customHeight="true" outlineLevel="0" collapsed="false">
      <c r="A29" s="3" t="n">
        <v>6</v>
      </c>
      <c r="B29" s="8" t="n">
        <f aca="false">$D$2*SUMPRODUCT(Graph!B2:G2,B28:G28)</f>
        <v>7.22012769815406</v>
      </c>
      <c r="C29" s="8" t="n">
        <f aca="false">$D$2*SUMPRODUCT(Graph!B3:G3,B28:G28)</f>
        <v>4.83694253789062</v>
      </c>
      <c r="D29" s="8" t="n">
        <f aca="false">$D$2*SUMPRODUCT(Graph!B4:G4,B28:G28)</f>
        <v>2.65405771388047</v>
      </c>
      <c r="E29" s="8" t="n">
        <f aca="false">$D$2*SUMPRODUCT(Graph!B5:G5,B28:G28)</f>
        <v>4.17142073112359</v>
      </c>
      <c r="F29" s="8" t="n">
        <f aca="false">$D$2*SUMPRODUCT(Graph!B6:G6,B28:G28)</f>
        <v>1.40761250819625</v>
      </c>
      <c r="G29" s="8" t="n">
        <f aca="false">$D$2*SUMPRODUCT(Graph!B7:G7,B28:G28)</f>
        <v>5.71832964142078</v>
      </c>
      <c r="H29" s="8" t="n">
        <f aca="false">SUM(B29:G29)</f>
        <v>26.0084908306658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3" min="2" style="1" width="14"/>
    <col collapsed="false" customWidth="true" hidden="false" outlineLevel="0" max="4" min="4" style="1" width="44"/>
  </cols>
  <sheetData>
    <row r="1" customFormat="false" ht="15" hidden="false" customHeight="true" outlineLevel="0" collapsed="false">
      <c r="A1" s="4" t="s">
        <v>22</v>
      </c>
      <c r="B1" s="4" t="s">
        <v>23</v>
      </c>
      <c r="C1" s="4"/>
      <c r="D1" s="4"/>
    </row>
    <row r="2" customFormat="false" ht="15" hidden="false" customHeight="true" outlineLevel="0" collapsed="false">
      <c r="A2" s="3" t="s">
        <v>24</v>
      </c>
      <c r="B2" s="9" t="n">
        <v>75</v>
      </c>
    </row>
    <row r="3" customFormat="false" ht="15" hidden="false" customHeight="true" outlineLevel="0" collapsed="false">
      <c r="A3" s="3" t="s">
        <v>25</v>
      </c>
      <c r="B3" s="9" t="n">
        <v>12</v>
      </c>
    </row>
    <row r="4" customFormat="false" ht="15" hidden="false" customHeight="true" outlineLevel="0" collapsed="false">
      <c r="A4" s="3" t="s">
        <v>26</v>
      </c>
      <c r="B4" s="9" t="n">
        <v>18</v>
      </c>
    </row>
    <row r="5" customFormat="false" ht="15" hidden="false" customHeight="true" outlineLevel="0" collapsed="false">
      <c r="A5" s="3" t="s">
        <v>27</v>
      </c>
      <c r="B5" s="9" t="n">
        <v>9</v>
      </c>
    </row>
    <row r="6" customFormat="false" ht="15" hidden="false" customHeight="true" outlineLevel="0" collapsed="false">
      <c r="A6" s="3" t="s">
        <v>28</v>
      </c>
      <c r="B6" s="9" t="n">
        <v>50</v>
      </c>
    </row>
    <row r="7" customFormat="false" ht="15" hidden="false" customHeight="true" outlineLevel="0" collapsed="false">
      <c r="A7" s="3" t="s">
        <v>29</v>
      </c>
      <c r="B7" s="7" t="n">
        <f aca="false">B2-MAX(B3:B5)</f>
        <v>57</v>
      </c>
    </row>
    <row r="8" customFormat="false" ht="15" hidden="false" customHeight="true" outlineLevel="0" collapsed="false">
      <c r="A8" s="3" t="s">
        <v>30</v>
      </c>
      <c r="B8" s="7" t="n">
        <f aca="false">B7-B6</f>
        <v>7</v>
      </c>
    </row>
    <row r="9" customFormat="false" ht="15" hidden="false" customHeight="true" outlineLevel="0" collapsed="false">
      <c r="A9" s="3" t="s">
        <v>31</v>
      </c>
      <c r="B9" s="9" t="n">
        <v>0.8</v>
      </c>
    </row>
    <row r="10" customFormat="false" ht="15" hidden="false" customHeight="true" outlineLevel="0" collapsed="false">
      <c r="A10" s="3" t="s">
        <v>32</v>
      </c>
      <c r="B10" s="7" t="n">
        <f aca="false">LN(0.1)/LN(B9)</f>
        <v>10.3188511585162</v>
      </c>
    </row>
    <row r="11" customFormat="false" ht="15" hidden="false" customHeight="true" outlineLevel="0" collapsed="false">
      <c r="A11" s="3" t="s">
        <v>33</v>
      </c>
    </row>
    <row r="12" customFormat="false" ht="15" hidden="false" customHeight="true" outlineLevel="0" collapsed="false">
      <c r="A12" s="3" t="s">
        <v>34</v>
      </c>
      <c r="B12" s="9" t="n">
        <v>100</v>
      </c>
    </row>
    <row r="13" customFormat="false" ht="15" hidden="false" customHeight="true" outlineLevel="0" collapsed="false">
      <c r="A13" s="3" t="s">
        <v>35</v>
      </c>
      <c r="B13" s="9" t="n">
        <v>0.08</v>
      </c>
    </row>
    <row r="14" customFormat="false" ht="15" hidden="false" customHeight="true" outlineLevel="0" collapsed="false">
      <c r="A14" s="3" t="s">
        <v>36</v>
      </c>
      <c r="B14" s="9" t="n">
        <v>0.25</v>
      </c>
    </row>
    <row r="15" customFormat="false" ht="15" hidden="false" customHeight="true" outlineLevel="0" collapsed="false">
      <c r="A15" s="3" t="s">
        <v>37</v>
      </c>
      <c r="B15" s="9" t="n">
        <v>5</v>
      </c>
    </row>
    <row r="16" customFormat="false" ht="15" hidden="false" customHeight="true" outlineLevel="0" collapsed="false">
      <c r="A16" s="3" t="s">
        <v>38</v>
      </c>
      <c r="B16" s="9" t="n">
        <v>80</v>
      </c>
    </row>
    <row r="17" customFormat="false" ht="15" hidden="false" customHeight="true" outlineLevel="0" collapsed="false">
      <c r="A17" s="3" t="s">
        <v>39</v>
      </c>
      <c r="B17" s="7" t="n">
        <f aca="false">(LN(B16/B12)-(B13-B14^2/2)*B15)/(B14*SQRT(B15))</f>
        <v>-0.835204575195887</v>
      </c>
    </row>
    <row r="18" customFormat="false" ht="15" hidden="false" customHeight="true" outlineLevel="0" collapsed="false">
      <c r="A18" s="3" t="s">
        <v>40</v>
      </c>
      <c r="B18" s="7" t="n">
        <f aca="false">1-NORMSDIST(B17)</f>
        <v>0.798198732942289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6"/>
    <col collapsed="false" customWidth="true" hidden="false" outlineLevel="0" max="3" min="3" style="1" width="64"/>
  </cols>
  <sheetData>
    <row r="1" customFormat="false" ht="15" hidden="false" customHeight="true" outlineLevel="0" collapsed="false">
      <c r="A1" s="4" t="s">
        <v>41</v>
      </c>
      <c r="B1" s="4" t="s">
        <v>42</v>
      </c>
      <c r="C1" s="4" t="s">
        <v>43</v>
      </c>
    </row>
    <row r="2" customFormat="false" ht="15" hidden="false" customHeight="true" outlineLevel="0" collapsed="false">
      <c r="A2" s="3" t="s">
        <v>44</v>
      </c>
      <c r="B2" s="11" t="n">
        <v>0.625</v>
      </c>
      <c r="C2" s="3" t="s">
        <v>45</v>
      </c>
    </row>
    <row r="3" customFormat="false" ht="15" hidden="false" customHeight="true" outlineLevel="0" collapsed="false">
      <c r="A3" s="3" t="s">
        <v>46</v>
      </c>
      <c r="B3" s="11" t="n">
        <v>1.6001</v>
      </c>
      <c r="C3" s="3" t="s">
        <v>47</v>
      </c>
    </row>
    <row r="4" customFormat="false" ht="15" hidden="false" customHeight="true" outlineLevel="0" collapsed="false">
      <c r="A4" s="3" t="s">
        <v>48</v>
      </c>
      <c r="B4" s="11" t="n">
        <v>28.4266</v>
      </c>
      <c r="C4" s="3" t="s">
        <v>49</v>
      </c>
    </row>
    <row r="5" customFormat="false" ht="15" hidden="false" customHeight="true" outlineLevel="0" collapsed="false">
      <c r="A5" s="3" t="s">
        <v>50</v>
      </c>
      <c r="B5" s="11" t="n">
        <v>87.4202</v>
      </c>
      <c r="C5" s="3" t="s">
        <v>51</v>
      </c>
    </row>
    <row r="6" customFormat="false" ht="15" hidden="false" customHeight="true" outlineLevel="0" collapsed="false">
      <c r="A6" s="3" t="s">
        <v>52</v>
      </c>
      <c r="B6" s="11" t="n">
        <v>1.0581</v>
      </c>
      <c r="C6" s="3" t="s">
        <v>53</v>
      </c>
    </row>
    <row r="7" customFormat="false" ht="15" hidden="false" customHeight="true" outlineLevel="0" collapsed="false">
      <c r="A7" s="3" t="s">
        <v>54</v>
      </c>
      <c r="B7" s="11" t="n">
        <v>57</v>
      </c>
      <c r="C7" s="3" t="s">
        <v>55</v>
      </c>
    </row>
    <row r="8" customFormat="false" ht="15" hidden="false" customHeight="true" outlineLevel="0" collapsed="false">
      <c r="A8" s="3" t="s">
        <v>56</v>
      </c>
      <c r="B8" s="11" t="n">
        <v>7</v>
      </c>
      <c r="C8" s="3" t="s">
        <v>57</v>
      </c>
    </row>
    <row r="9" customFormat="false" ht="15" hidden="false" customHeight="true" outlineLevel="0" collapsed="false">
      <c r="A9" s="3" t="s">
        <v>58</v>
      </c>
      <c r="B9" s="11" t="n">
        <v>10.3189</v>
      </c>
      <c r="C9" s="3" t="s">
        <v>59</v>
      </c>
    </row>
    <row r="10" customFormat="false" ht="15" hidden="false" customHeight="true" outlineLevel="0" collapsed="false">
      <c r="A10" s="3" t="s">
        <v>60</v>
      </c>
      <c r="B10" s="11" t="n">
        <v>0.7982</v>
      </c>
      <c r="C10" s="3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8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5" hidden="false" customHeight="true" outlineLevel="0" collapsed="false">
      <c r="A1" s="4" t="s">
        <v>41</v>
      </c>
      <c r="B1" s="4" t="s">
        <v>62</v>
      </c>
      <c r="C1" s="4" t="s">
        <v>42</v>
      </c>
      <c r="D1" s="4" t="s">
        <v>63</v>
      </c>
      <c r="E1" s="4" t="s">
        <v>64</v>
      </c>
    </row>
    <row r="2" customFormat="false" ht="15" hidden="false" customHeight="true" outlineLevel="0" collapsed="false">
      <c r="A2" s="3" t="s">
        <v>48</v>
      </c>
      <c r="B2" s="8" t="n">
        <f aca="false">Propagation!K4</f>
        <v>28.42660140625</v>
      </c>
      <c r="C2" s="8" t="n">
        <f aca="false">Reference_Values!B4</f>
        <v>28.4266</v>
      </c>
      <c r="D2" s="3" t="n">
        <f aca="false">ABS(B2-C2)</f>
        <v>1.40625000000227E-006</v>
      </c>
      <c r="E2" s="2" t="str">
        <f aca="false">IF(D2&lt;0.0005,"PASS","FAIL")</f>
        <v>PASS</v>
      </c>
    </row>
    <row r="3" customFormat="false" ht="15" hidden="false" customHeight="true" outlineLevel="0" collapsed="false">
      <c r="A3" s="3" t="s">
        <v>50</v>
      </c>
      <c r="B3" s="8" t="n">
        <f aca="false">Propagation!K5</f>
        <v>87.4201957543945</v>
      </c>
      <c r="C3" s="8" t="n">
        <f aca="false">Reference_Values!B5</f>
        <v>87.4202</v>
      </c>
      <c r="D3" s="3" t="n">
        <f aca="false">ABS(B3-C3)</f>
        <v>4.24560545297936E-006</v>
      </c>
      <c r="E3" s="2" t="str">
        <f aca="false">IF(D3&lt;0.0005,"PASS","FAIL")</f>
        <v>PASS</v>
      </c>
    </row>
    <row r="4" customFormat="false" ht="15" hidden="false" customHeight="true" outlineLevel="0" collapsed="false">
      <c r="A4" s="3" t="s">
        <v>52</v>
      </c>
      <c r="B4" s="8" t="n">
        <f aca="false">Propagation!K6</f>
        <v>1.05812033705857</v>
      </c>
      <c r="C4" s="8" t="n">
        <f aca="false">Reference_Values!B6</f>
        <v>1.0581</v>
      </c>
      <c r="D4" s="3" t="n">
        <f aca="false">ABS(B4-C4)</f>
        <v>2.0337058571851E-005</v>
      </c>
      <c r="E4" s="2" t="str">
        <f aca="false">IF(D4&lt;0.0005,"PASS","FAIL")</f>
        <v>PASS</v>
      </c>
    </row>
    <row r="5" customFormat="false" ht="15" hidden="false" customHeight="true" outlineLevel="0" collapsed="false">
      <c r="A5" s="3" t="s">
        <v>54</v>
      </c>
      <c r="B5" s="8" t="n">
        <f aca="false">Robust_Resil_Surv!B7</f>
        <v>57</v>
      </c>
      <c r="C5" s="8" t="n">
        <f aca="false">Reference_Values!B7</f>
        <v>57</v>
      </c>
      <c r="D5" s="3" t="n">
        <f aca="false">ABS(B5-C5)</f>
        <v>0</v>
      </c>
      <c r="E5" s="2" t="str">
        <f aca="false">IF(D5&lt;0.0005,"PASS","FAIL")</f>
        <v>PASS</v>
      </c>
    </row>
    <row r="6" customFormat="false" ht="15" hidden="false" customHeight="true" outlineLevel="0" collapsed="false">
      <c r="A6" s="3" t="s">
        <v>56</v>
      </c>
      <c r="B6" s="8" t="n">
        <f aca="false">Robust_Resil_Surv!B8</f>
        <v>7</v>
      </c>
      <c r="C6" s="8" t="n">
        <f aca="false">Reference_Values!B8</f>
        <v>7</v>
      </c>
      <c r="D6" s="3" t="n">
        <f aca="false">ABS(B6-C6)</f>
        <v>0</v>
      </c>
      <c r="E6" s="2" t="str">
        <f aca="false">IF(D6&lt;0.0005,"PASS","FAIL")</f>
        <v>PASS</v>
      </c>
    </row>
    <row r="7" customFormat="false" ht="15" hidden="false" customHeight="true" outlineLevel="0" collapsed="false">
      <c r="A7" s="3" t="s">
        <v>58</v>
      </c>
      <c r="B7" s="8" t="n">
        <f aca="false">Robust_Resil_Surv!B10</f>
        <v>10.3188511585162</v>
      </c>
      <c r="C7" s="8" t="n">
        <f aca="false">Reference_Values!B9</f>
        <v>10.3189</v>
      </c>
      <c r="D7" s="3" t="n">
        <f aca="false">ABS(B7-C7)</f>
        <v>4.88414838279994E-005</v>
      </c>
      <c r="E7" s="2" t="str">
        <f aca="false">IF(D7&lt;0.0005,"PASS","FAIL")</f>
        <v>PASS</v>
      </c>
    </row>
    <row r="8" customFormat="false" ht="15" hidden="false" customHeight="true" outlineLevel="0" collapsed="false">
      <c r="A8" s="3" t="s">
        <v>60</v>
      </c>
      <c r="B8" s="8" t="n">
        <f aca="false">Robust_Resil_Surv!B18</f>
        <v>0.798198732942289</v>
      </c>
      <c r="C8" s="8" t="n">
        <f aca="false">Reference_Values!B10</f>
        <v>0.7982</v>
      </c>
      <c r="D8" s="3" t="n">
        <f aca="false">ABS(B8-C8)</f>
        <v>1.26705771141822E-006</v>
      </c>
      <c r="E8" s="2" t="str">
        <f aca="false">IF(D8&lt;0.0005,"PASS","FAIL")</f>
        <v>PASS</v>
      </c>
    </row>
    <row r="9" customFormat="false" ht="15" hidden="false" customHeight="true" outlineLevel="0" collapsed="false"/>
    <row r="10" customFormat="false" ht="15" hidden="false" customHeight="true" outlineLevel="0" collapsed="false">
      <c r="A10" s="3" t="s">
        <v>65</v>
      </c>
    </row>
    <row r="12" customFormat="false" ht="1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2026-07-13T23:05:08Z</dcterms:created>
  <dc:creator>openpyxl</dc:creator>
  <dc:description/>
  <dc:language>en-US</dc:language>
  <cp:lastModifiedBy/>
  <dcterms:modified xsi:type="dcterms:W3CDTF">2026-07-13T23:05:51Z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