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Analysis" sheetId="2" state="visible" r:id="rId4"/>
    <sheet name="Perturbation" sheetId="3" state="visible" r:id="rId5"/>
    <sheet name="Reference_Values" sheetId="4" state="visible" r:id="rId6"/>
    <sheet name="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<sst xmlns="http://schemas.openxmlformats.org/spreadsheetml/2006/main" count="73" uniqueCount="60">
  <si>
    <t xml:space="preserve">DCT Laboratory — Vol I, Ch 14: Mathematical Analysis of the Unified Architecture</t>
  </si>
  <si>
    <t xml:space="preserve">Seed 26114 · Companion to DCT_V1_Ch14_Lab.ipynb and AXIOM-14.</t>
  </si>
  <si>
    <t xml:space="preserve">Lipschitz constant via the 2x2 spectral norm (trace/det of A^T A); convergence half-life;</t>
  </si>
  <si>
    <t xml:space="preserve">steady-state sensitivity K*(g) with finite differences; perturbation recursion 12 quarters.</t>
  </si>
  <si>
    <t xml:space="preserve">LEGEND — pale-gold cells are the editable inputs.</t>
  </si>
  <si>
    <t xml:space="preserve">Quantity</t>
  </si>
  <si>
    <t xml:space="preserve">Value</t>
  </si>
  <si>
    <t xml:space="preserve">aKK</t>
  </si>
  <si>
    <t xml:space="preserve">aKp</t>
  </si>
  <si>
    <t xml:space="preserve">bK</t>
  </si>
  <si>
    <t xml:space="preserve">g (base)</t>
  </si>
  <si>
    <t xml:space="preserve">app</t>
  </si>
  <si>
    <t xml:space="preserve">bp</t>
  </si>
  <si>
    <t xml:space="preserve">rho = tr/2 + sqrt(tr^2/4 - det) [A]</t>
  </si>
  <si>
    <t xml:space="preserve">M=A'A: m11</t>
  </si>
  <si>
    <t xml:space="preserve">m12</t>
  </si>
  <si>
    <t xml:space="preserve">m22</t>
  </si>
  <si>
    <t xml:space="preserve">lambda_max(M)</t>
  </si>
  <si>
    <t xml:space="preserve">Lipschitz L = SQRT(lambda_max)</t>
  </si>
  <si>
    <t xml:space="preserve">halve quarters = LN(2)/LN(1/rho)</t>
  </si>
  <si>
    <t xml:space="preserve">Steady state K*(g) = ((1-app)*bK+aKp*bp)/det(g)</t>
  </si>
  <si>
    <t xml:space="preserve">g</t>
  </si>
  <si>
    <t xml:space="preserve">det(g)</t>
  </si>
  <si>
    <t xml:space="preserve">K*(g)</t>
  </si>
  <si>
    <t xml:space="preserve">sens fd low = (K*(0.07)-K*(0.06))/0.01</t>
  </si>
  <si>
    <t xml:space="preserve">sens fd high = (K*(0.09)-K*(0.08))/0.01</t>
  </si>
  <si>
    <t xml:space="preserve">sens ratio</t>
  </si>
  <si>
    <t xml:space="preserve">k</t>
  </si>
  <si>
    <t xml:space="preserve">dK</t>
  </si>
  <si>
    <t xml:space="preserve">dp</t>
  </si>
  <si>
    <t xml:space="preserve">norm</t>
  </si>
  <si>
    <t xml:space="preserve">Checkpoint</t>
  </si>
  <si>
    <t xml:space="preserve">Engine value</t>
  </si>
  <si>
    <t xml:space="preserve">Meaning</t>
  </si>
  <si>
    <t xml:space="preserve">lip_pre</t>
  </si>
  <si>
    <t xml:space="preserve">Spectral norm: the Lipschitz constant</t>
  </si>
  <si>
    <t xml:space="preserve">rho_pre</t>
  </si>
  <si>
    <t xml:space="preserve">Spectral radius: the convergence rate</t>
  </si>
  <si>
    <t xml:space="preserve">halve_quarters</t>
  </si>
  <si>
    <t xml:space="preserve">Slow, though well-posed</t>
  </si>
  <si>
    <t xml:space="preserve">K_ss_006</t>
  </si>
  <si>
    <t xml:space="preserve">Baseline</t>
  </si>
  <si>
    <t xml:space="preserve">K_ss_007</t>
  </si>
  <si>
    <t xml:space="preserve">+0.01 of g</t>
  </si>
  <si>
    <t xml:space="preserve">K_ss_008</t>
  </si>
  <si>
    <t xml:space="preserve">Doubling per 0.01</t>
  </si>
  <si>
    <t xml:space="preserve">K_ss_009</t>
  </si>
  <si>
    <t xml:space="preserve">Near criticality</t>
  </si>
  <si>
    <t xml:space="preserve">sens_fd_low</t>
  </si>
  <si>
    <t xml:space="preserve">dK*/dg at 0.06</t>
  </si>
  <si>
    <t xml:space="preserve">sens_fd_high</t>
  </si>
  <si>
    <t xml:space="preserve">dK*/dg at 0.08</t>
  </si>
  <si>
    <t xml:space="preserve">sens_ratio</t>
  </si>
  <si>
    <t xml:space="preserve">×6 over 0.02 of coupling</t>
  </si>
  <si>
    <t xml:space="preserve">pert_norm_12</t>
  </si>
  <si>
    <t xml:space="preserve">A +5 error in p, 12 quarters on</t>
  </si>
  <si>
    <t xml:space="preserve">Workbook formula value</t>
  </si>
  <si>
    <t xml:space="preserve">|diff|</t>
  </si>
  <si>
    <t xml:space="preserve">Status</t>
  </si>
  <si>
    <t xml:space="preserve">All rows must read PASS.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</si>
</sst>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3D2E"/>
        <bgColor rgb="FF003366"/>
      </patternFill>
    </fill>
    <fill>
      <patternFill patternType="solid">
        <fgColor rgb="FFFFF3D6"/>
        <bgColor rgb="FFE8F0EC"/>
      </patternFill>
    </fill>
    <fill>
      <patternFill patternType="solid">
        <fgColor rgb="FFE8F0EC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3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B3D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0"/>
  </cols>
  <sheetData>
    <row r="1" customFormat="false" ht="1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2"/>
    </row>
    <row r="4" customFormat="false" ht="15" hidden="false" customHeight="false" outlineLevel="0" collapsed="false">
      <c r="B4" s="2" t="s">
        <v>2</v>
      </c>
    </row>
    <row r="5" customFormat="false" ht="15" hidden="false" customHeight="false" outlineLevel="0" collapsed="false">
      <c r="B5" s="2" t="s">
        <v>3</v>
      </c>
    </row>
    <row r="6" customFormat="false" ht="15" hidden="false" customHeight="false" outlineLevel="0" collapsed="false">
      <c r="B6" s="1" t="s"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5" min="2" style="0" width="14"/>
  </cols>
  <sheetData>
    <row r="1" customFormat="false" ht="15" hidden="false" customHeight="false" outlineLevel="0" collapsed="false">
      <c r="A1" s="3" t="s">
        <v>5</v>
      </c>
      <c r="B1" s="3" t="s">
        <v>6</v>
      </c>
      <c r="C1" s="3"/>
      <c r="D1" s="3"/>
      <c r="E1" s="3"/>
    </row>
    <row r="2" customFormat="false" ht="15" hidden="false" customHeight="false" outlineLevel="0" collapsed="false">
      <c r="A2" s="2" t="s">
        <v>7</v>
      </c>
      <c r="B2" s="4" t="n">
        <v>0.9</v>
      </c>
    </row>
    <row r="3" customFormat="false" ht="15" hidden="false" customHeight="false" outlineLevel="0" collapsed="false">
      <c r="A3" s="2" t="s">
        <v>8</v>
      </c>
      <c r="B3" s="4" t="n">
        <v>0.2</v>
      </c>
    </row>
    <row r="4" customFormat="false" ht="15" hidden="false" customHeight="false" outlineLevel="0" collapsed="false">
      <c r="A4" s="2" t="s">
        <v>9</v>
      </c>
      <c r="B4" s="4" t="n">
        <v>4</v>
      </c>
    </row>
    <row r="5" customFormat="false" ht="15" hidden="false" customHeight="false" outlineLevel="0" collapsed="false">
      <c r="A5" s="2" t="s">
        <v>10</v>
      </c>
      <c r="B5" s="4" t="n">
        <v>0.06</v>
      </c>
    </row>
    <row r="6" customFormat="false" ht="15" hidden="false" customHeight="false" outlineLevel="0" collapsed="false">
      <c r="A6" s="2" t="s">
        <v>11</v>
      </c>
      <c r="B6" s="4" t="n">
        <v>0.8</v>
      </c>
    </row>
    <row r="7" customFormat="false" ht="15" hidden="false" customHeight="false" outlineLevel="0" collapsed="false">
      <c r="A7" s="2" t="s">
        <v>12</v>
      </c>
      <c r="B7" s="4" t="n">
        <v>2</v>
      </c>
    </row>
    <row r="9" customFormat="false" ht="15" hidden="false" customHeight="false" outlineLevel="0" collapsed="false">
      <c r="A9" s="2" t="s">
        <v>13</v>
      </c>
      <c r="B9" s="5" t="n">
        <f aca="false">0.5*(B2+B6)+SQRT(0.25*(B2-B6)^2+B3*B5)</f>
        <v>0.970415945787923</v>
      </c>
    </row>
    <row r="10" customFormat="false" ht="15" hidden="false" customHeight="false" outlineLevel="0" collapsed="false">
      <c r="A10" s="2" t="s">
        <v>14</v>
      </c>
      <c r="B10" s="5" t="n">
        <f aca="false">B2^2+B5^2</f>
        <v>0.8136</v>
      </c>
    </row>
    <row r="11" customFormat="false" ht="15" hidden="false" customHeight="false" outlineLevel="0" collapsed="false">
      <c r="A11" s="2" t="s">
        <v>15</v>
      </c>
      <c r="B11" s="5" t="n">
        <f aca="false">B2*B3+B5*B6</f>
        <v>0.228</v>
      </c>
    </row>
    <row r="12" customFormat="false" ht="15" hidden="false" customHeight="false" outlineLevel="0" collapsed="false">
      <c r="A12" s="2" t="s">
        <v>16</v>
      </c>
      <c r="B12" s="5" t="n">
        <f aca="false">B3^2+B6^2</f>
        <v>0.68</v>
      </c>
    </row>
    <row r="13" customFormat="false" ht="15" hidden="false" customHeight="false" outlineLevel="0" collapsed="false">
      <c r="A13" s="2" t="s">
        <v>17</v>
      </c>
      <c r="B13" s="5" t="n">
        <f aca="false">0.5*(B10+B12)+SQRT(0.25*(B10-B12)^2+B11^2)</f>
        <v>0.984384174557145</v>
      </c>
    </row>
    <row r="14" customFormat="false" ht="15" hidden="false" customHeight="false" outlineLevel="0" collapsed="false">
      <c r="A14" s="2" t="s">
        <v>18</v>
      </c>
      <c r="B14" s="5" t="n">
        <f aca="false">SQRT(B13)</f>
        <v>0.992161365180657</v>
      </c>
    </row>
    <row r="15" customFormat="false" ht="15" hidden="false" customHeight="false" outlineLevel="0" collapsed="false">
      <c r="A15" s="2" t="s">
        <v>19</v>
      </c>
      <c r="B15" s="5" t="n">
        <f aca="false">LN(2)/LN(1/B9)</f>
        <v>23.0814481068777</v>
      </c>
    </row>
    <row r="17" customFormat="false" ht="15" hidden="false" customHeight="false" outlineLevel="0" collapsed="false">
      <c r="A17" s="1" t="s">
        <v>20</v>
      </c>
    </row>
    <row r="18" customFormat="false" ht="15" hidden="false" customHeight="false" outlineLevel="0" collapsed="false">
      <c r="A18" s="3" t="s">
        <v>21</v>
      </c>
      <c r="B18" s="3" t="s">
        <v>22</v>
      </c>
      <c r="C18" s="3" t="s">
        <v>23</v>
      </c>
    </row>
    <row r="19" customFormat="false" ht="15" hidden="false" customHeight="false" outlineLevel="0" collapsed="false">
      <c r="A19" s="6" t="n">
        <v>0.06</v>
      </c>
      <c r="B19" s="7" t="n">
        <f aca="false">(1-$B$2)*(1-$B$6)-$B$3*A19</f>
        <v>0.00799999999999999</v>
      </c>
      <c r="C19" s="7" t="n">
        <f aca="false">((1-$B$6)*$B$4+$B$3*$B$7)/B19</f>
        <v>150</v>
      </c>
      <c r="D19" s="8"/>
      <c r="E19" s="8"/>
    </row>
    <row r="20" customFormat="false" ht="15" hidden="false" customHeight="false" outlineLevel="0" collapsed="false">
      <c r="A20" s="6" t="n">
        <v>0.07</v>
      </c>
      <c r="B20" s="7" t="n">
        <f aca="false">(1-$B$2)*(1-$B$6)-$B$3*A20</f>
        <v>0.00599999999999999</v>
      </c>
      <c r="C20" s="7" t="n">
        <f aca="false">((1-$B$6)*$B$4+$B$3*$B$7)/B20</f>
        <v>200</v>
      </c>
      <c r="D20" s="8"/>
      <c r="E20" s="8"/>
    </row>
    <row r="21" customFormat="false" ht="15" hidden="false" customHeight="false" outlineLevel="0" collapsed="false">
      <c r="A21" s="6" t="n">
        <v>0.08</v>
      </c>
      <c r="B21" s="7" t="n">
        <f aca="false">(1-$B$2)*(1-$B$6)-$B$3*A21</f>
        <v>0.00399999999999999</v>
      </c>
      <c r="C21" s="7" t="n">
        <f aca="false">((1-$B$6)*$B$4+$B$3*$B$7)/B21</f>
        <v>300.000000000001</v>
      </c>
      <c r="D21" s="8"/>
      <c r="E21" s="8"/>
    </row>
    <row r="22" customFormat="false" ht="15" hidden="false" customHeight="false" outlineLevel="0" collapsed="false">
      <c r="A22" s="6" t="n">
        <v>0.09</v>
      </c>
      <c r="B22" s="7" t="n">
        <f aca="false">(1-$B$2)*(1-$B$6)-$B$3*A22</f>
        <v>0.00199999999999999</v>
      </c>
      <c r="C22" s="7" t="n">
        <f aca="false">((1-$B$6)*$B$4+$B$3*$B$7)/B22</f>
        <v>600.000000000003</v>
      </c>
      <c r="D22" s="8"/>
      <c r="E22" s="8"/>
    </row>
    <row r="24" customFormat="false" ht="15" hidden="false" customHeight="false" outlineLevel="0" collapsed="false">
      <c r="A24" s="2" t="s">
        <v>24</v>
      </c>
      <c r="B24" s="5" t="n">
        <f aca="false">(C20-C19)/0.01</f>
        <v>5000.00000000002</v>
      </c>
    </row>
    <row r="25" customFormat="false" ht="15" hidden="false" customHeight="false" outlineLevel="0" collapsed="false">
      <c r="A25" s="2" t="s">
        <v>25</v>
      </c>
      <c r="B25" s="5" t="n">
        <f aca="false">(C22-C21)/0.01</f>
        <v>30000.0000000002</v>
      </c>
    </row>
    <row r="26" customFormat="false" ht="15" hidden="false" customHeight="false" outlineLevel="0" collapsed="false">
      <c r="A26" s="2" t="s">
        <v>26</v>
      </c>
      <c r="B26" s="5" t="n">
        <f aca="false">B25/B24</f>
        <v>6.00000000000001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4" min="2" style="0" width="12"/>
  </cols>
  <sheetData>
    <row r="1" customFormat="false" ht="15" hidden="false" customHeight="false" outlineLevel="0" collapsed="false">
      <c r="A1" s="3" t="s">
        <v>27</v>
      </c>
      <c r="B1" s="3" t="s">
        <v>28</v>
      </c>
      <c r="C1" s="3" t="s">
        <v>29</v>
      </c>
      <c r="D1" s="3" t="s">
        <v>30</v>
      </c>
    </row>
    <row r="2" customFormat="false" ht="15" hidden="false" customHeight="false" outlineLevel="0" collapsed="false">
      <c r="A2" s="7" t="n">
        <v>0</v>
      </c>
      <c r="B2" s="6" t="n">
        <v>0</v>
      </c>
      <c r="C2" s="6" t="n">
        <v>5</v>
      </c>
      <c r="D2" s="7" t="n">
        <f aca="false">SQRT(B2^2+C2^2)</f>
        <v>5</v>
      </c>
    </row>
    <row r="3" customFormat="false" ht="15" hidden="false" customHeight="false" outlineLevel="0" collapsed="false">
      <c r="A3" s="7" t="n">
        <v>1</v>
      </c>
      <c r="B3" s="7" t="n">
        <f aca="false">Analysis!$B$2*B2+Analysis!$B$3*C2</f>
        <v>1</v>
      </c>
      <c r="C3" s="7" t="n">
        <f aca="false">Analysis!$B$5*B2+Analysis!$B$6*C2</f>
        <v>4</v>
      </c>
      <c r="D3" s="7" t="n">
        <f aca="false">SQRT(B3^2+C3^2)</f>
        <v>4.12310562561766</v>
      </c>
    </row>
    <row r="4" customFormat="false" ht="15" hidden="false" customHeight="false" outlineLevel="0" collapsed="false">
      <c r="A4" s="7" t="n">
        <v>2</v>
      </c>
      <c r="B4" s="7" t="n">
        <f aca="false">Analysis!$B$2*B3+Analysis!$B$3*C3</f>
        <v>1.7</v>
      </c>
      <c r="C4" s="7" t="n">
        <f aca="false">Analysis!$B$5*B3+Analysis!$B$6*C3</f>
        <v>3.26</v>
      </c>
      <c r="D4" s="7" t="n">
        <f aca="false">SQRT(B4^2+C4^2)</f>
        <v>3.67662889070953</v>
      </c>
    </row>
    <row r="5" customFormat="false" ht="15" hidden="false" customHeight="false" outlineLevel="0" collapsed="false">
      <c r="A5" s="7" t="n">
        <v>3</v>
      </c>
      <c r="B5" s="7" t="n">
        <f aca="false">Analysis!$B$2*B4+Analysis!$B$3*C4</f>
        <v>2.182</v>
      </c>
      <c r="C5" s="7" t="n">
        <f aca="false">Analysis!$B$5*B4+Analysis!$B$6*C4</f>
        <v>2.71</v>
      </c>
      <c r="D5" s="7" t="n">
        <f aca="false">SQRT(B5^2+C5^2)</f>
        <v>3.47925624235985</v>
      </c>
    </row>
    <row r="6" customFormat="false" ht="15" hidden="false" customHeight="false" outlineLevel="0" collapsed="false">
      <c r="A6" s="7" t="n">
        <v>4</v>
      </c>
      <c r="B6" s="7" t="n">
        <f aca="false">Analysis!$B$2*B5+Analysis!$B$3*C5</f>
        <v>2.5058</v>
      </c>
      <c r="C6" s="7" t="n">
        <f aca="false">Analysis!$B$5*B5+Analysis!$B$6*C5</f>
        <v>2.29892</v>
      </c>
      <c r="D6" s="7" t="n">
        <f aca="false">SQRT(B6^2+C6^2)</f>
        <v>3.40059800717462</v>
      </c>
    </row>
    <row r="7" customFormat="false" ht="15" hidden="false" customHeight="false" outlineLevel="0" collapsed="false">
      <c r="A7" s="7" t="n">
        <v>5</v>
      </c>
      <c r="B7" s="7" t="n">
        <f aca="false">Analysis!$B$2*B6+Analysis!$B$3*C6</f>
        <v>2.715004</v>
      </c>
      <c r="C7" s="7" t="n">
        <f aca="false">Analysis!$B$5*B6+Analysis!$B$6*C6</f>
        <v>1.989484</v>
      </c>
      <c r="D7" s="7" t="n">
        <f aca="false">SQRT(B7^2+C7^2)</f>
        <v>3.36590155920698</v>
      </c>
    </row>
    <row r="8" customFormat="false" ht="15" hidden="false" customHeight="false" outlineLevel="0" collapsed="false">
      <c r="A8" s="7" t="n">
        <v>6</v>
      </c>
      <c r="B8" s="7" t="n">
        <f aca="false">Analysis!$B$2*B7+Analysis!$B$3*C7</f>
        <v>2.8414004</v>
      </c>
      <c r="C8" s="7" t="n">
        <f aca="false">Analysis!$B$5*B7+Analysis!$B$6*C7</f>
        <v>1.75448744</v>
      </c>
      <c r="D8" s="7" t="n">
        <f aca="false">SQRT(B8^2+C8^2)</f>
        <v>3.33942845562499</v>
      </c>
    </row>
    <row r="9" customFormat="false" ht="15" hidden="false" customHeight="false" outlineLevel="0" collapsed="false">
      <c r="A9" s="7" t="n">
        <v>7</v>
      </c>
      <c r="B9" s="7" t="n">
        <f aca="false">Analysis!$B$2*B8+Analysis!$B$3*C8</f>
        <v>2.908157848</v>
      </c>
      <c r="C9" s="7" t="n">
        <f aca="false">Analysis!$B$5*B8+Analysis!$B$6*C8</f>
        <v>1.574073976</v>
      </c>
      <c r="D9" s="7" t="n">
        <f aca="false">SQRT(B9^2+C9^2)</f>
        <v>3.3068249047696</v>
      </c>
    </row>
    <row r="10" customFormat="false" ht="15" hidden="false" customHeight="false" outlineLevel="0" collapsed="false">
      <c r="A10" s="7" t="n">
        <v>8</v>
      </c>
      <c r="B10" s="7" t="n">
        <f aca="false">Analysis!$B$2*B9+Analysis!$B$3*C9</f>
        <v>2.9321568584</v>
      </c>
      <c r="C10" s="7" t="n">
        <f aca="false">Analysis!$B$5*B9+Analysis!$B$6*C9</f>
        <v>1.43374865168</v>
      </c>
      <c r="D10" s="7" t="n">
        <f aca="false">SQRT(B10^2+C10^2)</f>
        <v>3.26392080762637</v>
      </c>
    </row>
    <row r="11" customFormat="false" ht="15" hidden="false" customHeight="false" outlineLevel="0" collapsed="false">
      <c r="A11" s="7" t="n">
        <v>9</v>
      </c>
      <c r="B11" s="7" t="n">
        <f aca="false">Analysis!$B$2*B10+Analysis!$B$3*C10</f>
        <v>2.925690902896</v>
      </c>
      <c r="C11" s="7" t="n">
        <f aca="false">Analysis!$B$5*B10+Analysis!$B$6*C10</f>
        <v>1.322928332848</v>
      </c>
      <c r="D11" s="7" t="n">
        <f aca="false">SQRT(B11^2+C11^2)</f>
        <v>3.21088876063006</v>
      </c>
    </row>
    <row r="12" customFormat="false" ht="15" hidden="false" customHeight="false" outlineLevel="0" collapsed="false">
      <c r="A12" s="7" t="n">
        <v>10</v>
      </c>
      <c r="B12" s="7" t="n">
        <f aca="false">Analysis!$B$2*B11+Analysis!$B$3*C11</f>
        <v>2.897707479176</v>
      </c>
      <c r="C12" s="7" t="n">
        <f aca="false">Analysis!$B$5*B11+Analysis!$B$6*C11</f>
        <v>1.23388412045216</v>
      </c>
      <c r="D12" s="7" t="n">
        <f aca="false">SQRT(B12^2+C12^2)</f>
        <v>3.14947275866557</v>
      </c>
    </row>
    <row r="13" customFormat="false" ht="15" hidden="false" customHeight="false" outlineLevel="0" collapsed="false">
      <c r="A13" s="7" t="n">
        <v>11</v>
      </c>
      <c r="B13" s="7" t="n">
        <f aca="false">Analysis!$B$2*B12+Analysis!$B$3*C12</f>
        <v>2.85471355534883</v>
      </c>
      <c r="C13" s="7" t="n">
        <f aca="false">Analysis!$B$5*B12+Analysis!$B$6*C12</f>
        <v>1.16096974511229</v>
      </c>
      <c r="D13" s="7" t="n">
        <f aca="false">SQRT(B13^2+C13^2)</f>
        <v>3.08175927550457</v>
      </c>
    </row>
    <row r="14" customFormat="false" ht="15" hidden="false" customHeight="false" outlineLevel="0" collapsed="false">
      <c r="A14" s="7" t="n">
        <v>12</v>
      </c>
      <c r="B14" s="7" t="n">
        <f aca="false">Analysis!$B$2*B13+Analysis!$B$3*C13</f>
        <v>2.80143614883641</v>
      </c>
      <c r="C14" s="7" t="n">
        <f aca="false">Analysis!$B$5*B13+Analysis!$B$6*C13</f>
        <v>1.10005860941076</v>
      </c>
      <c r="D14" s="7" t="n">
        <f aca="false">SQRT(B14^2+C14^2)</f>
        <v>3.0096799564316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3" min="3" style="0" width="64"/>
  </cols>
  <sheetData>
    <row r="1" customFormat="false" ht="15" hidden="false" customHeight="false" outlineLevel="0" collapsed="false">
      <c r="A1" s="3" t="s">
        <v>31</v>
      </c>
      <c r="B1" s="3" t="s">
        <v>32</v>
      </c>
      <c r="C1" s="3" t="s">
        <v>33</v>
      </c>
    </row>
    <row r="2" customFormat="false" ht="15" hidden="false" customHeight="false" outlineLevel="0" collapsed="false">
      <c r="A2" s="2" t="s">
        <v>34</v>
      </c>
      <c r="B2" s="9" t="n">
        <v>0.9922</v>
      </c>
      <c r="C2" s="2" t="s">
        <v>35</v>
      </c>
    </row>
    <row r="3" customFormat="false" ht="15" hidden="false" customHeight="false" outlineLevel="0" collapsed="false">
      <c r="A3" s="2" t="s">
        <v>36</v>
      </c>
      <c r="B3" s="9" t="n">
        <v>0.9704</v>
      </c>
      <c r="C3" s="2" t="s">
        <v>37</v>
      </c>
    </row>
    <row r="4" customFormat="false" ht="15" hidden="false" customHeight="false" outlineLevel="0" collapsed="false">
      <c r="A4" s="2" t="s">
        <v>38</v>
      </c>
      <c r="B4" s="9" t="n">
        <v>23.0814</v>
      </c>
      <c r="C4" s="2" t="s">
        <v>39</v>
      </c>
    </row>
    <row r="5" customFormat="false" ht="15" hidden="false" customHeight="false" outlineLevel="0" collapsed="false">
      <c r="A5" s="2" t="s">
        <v>40</v>
      </c>
      <c r="B5" s="9" t="n">
        <v>150</v>
      </c>
      <c r="C5" s="2" t="s">
        <v>41</v>
      </c>
    </row>
    <row r="6" customFormat="false" ht="15" hidden="false" customHeight="false" outlineLevel="0" collapsed="false">
      <c r="A6" s="2" t="s">
        <v>42</v>
      </c>
      <c r="B6" s="9" t="n">
        <v>200</v>
      </c>
      <c r="C6" s="2" t="s">
        <v>43</v>
      </c>
    </row>
    <row r="7" customFormat="false" ht="15" hidden="false" customHeight="false" outlineLevel="0" collapsed="false">
      <c r="A7" s="2" t="s">
        <v>44</v>
      </c>
      <c r="B7" s="9" t="n">
        <v>300</v>
      </c>
      <c r="C7" s="2" t="s">
        <v>45</v>
      </c>
    </row>
    <row r="8" customFormat="false" ht="15" hidden="false" customHeight="false" outlineLevel="0" collapsed="false">
      <c r="A8" s="2" t="s">
        <v>46</v>
      </c>
      <c r="B8" s="9" t="n">
        <v>600</v>
      </c>
      <c r="C8" s="2" t="s">
        <v>47</v>
      </c>
    </row>
    <row r="9" customFormat="false" ht="15" hidden="false" customHeight="false" outlineLevel="0" collapsed="false">
      <c r="A9" s="2" t="s">
        <v>48</v>
      </c>
      <c r="B9" s="9" t="n">
        <v>5000</v>
      </c>
      <c r="C9" s="2" t="s">
        <v>49</v>
      </c>
    </row>
    <row r="10" customFormat="false" ht="15" hidden="false" customHeight="false" outlineLevel="0" collapsed="false">
      <c r="A10" s="2" t="s">
        <v>50</v>
      </c>
      <c r="B10" s="9" t="n">
        <v>30000</v>
      </c>
      <c r="C10" s="2" t="s">
        <v>51</v>
      </c>
    </row>
    <row r="11" customFormat="false" ht="15" hidden="false" customHeight="false" outlineLevel="0" collapsed="false">
      <c r="A11" s="2" t="s">
        <v>52</v>
      </c>
      <c r="B11" s="9" t="n">
        <v>6</v>
      </c>
      <c r="C11" s="2" t="s">
        <v>53</v>
      </c>
    </row>
    <row r="12" customFormat="false" ht="15" hidden="false" customHeight="false" outlineLevel="0" collapsed="false">
      <c r="A12" s="2" t="s">
        <v>54</v>
      </c>
      <c r="B12" s="9" t="n">
        <v>3.0097</v>
      </c>
      <c r="C12" s="2" t="s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8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3" t="s">
        <v>31</v>
      </c>
      <c r="B1" s="3" t="s">
        <v>56</v>
      </c>
      <c r="C1" s="3" t="s">
        <v>32</v>
      </c>
      <c r="D1" s="3" t="s">
        <v>57</v>
      </c>
      <c r="E1" s="3" t="s">
        <v>58</v>
      </c>
    </row>
    <row r="2" customFormat="false" ht="15" hidden="false" customHeight="false" outlineLevel="0" collapsed="false">
      <c r="A2" s="2" t="s">
        <v>34</v>
      </c>
      <c r="B2" s="7" t="n">
        <f aca="false">Analysis!B14</f>
        <v>0.992161365180657</v>
      </c>
      <c r="C2" s="7" t="n">
        <f aca="false">Reference_Values!B2</f>
        <v>0.9922</v>
      </c>
      <c r="D2" s="2" t="n">
        <f aca="false">ABS(B2-C2)</f>
        <v>3.86348193428532E-005</v>
      </c>
      <c r="E2" s="1" t="str">
        <f aca="false">IF(D2&lt;0.0005,"PASS","FAIL")</f>
        <v>PASS</v>
      </c>
    </row>
    <row r="3" customFormat="false" ht="15" hidden="false" customHeight="false" outlineLevel="0" collapsed="false">
      <c r="A3" s="2" t="s">
        <v>36</v>
      </c>
      <c r="B3" s="7" t="n">
        <f aca="false">Analysis!B9</f>
        <v>0.970415945787923</v>
      </c>
      <c r="C3" s="7" t="n">
        <f aca="false">Reference_Values!B3</f>
        <v>0.9704</v>
      </c>
      <c r="D3" s="2" t="n">
        <f aca="false">ABS(B3-C3)</f>
        <v>1.59457879229663E-005</v>
      </c>
      <c r="E3" s="1" t="str">
        <f aca="false">IF(D3&lt;0.0005,"PASS","FAIL")</f>
        <v>PASS</v>
      </c>
    </row>
    <row r="4" customFormat="false" ht="15" hidden="false" customHeight="false" outlineLevel="0" collapsed="false">
      <c r="A4" s="2" t="s">
        <v>38</v>
      </c>
      <c r="B4" s="7" t="n">
        <f aca="false">Analysis!B15</f>
        <v>23.0814481068777</v>
      </c>
      <c r="C4" s="7" t="n">
        <f aca="false">Reference_Values!B4</f>
        <v>23.0814</v>
      </c>
      <c r="D4" s="2" t="n">
        <f aca="false">ABS(B4-C4)</f>
        <v>4.81068777453686E-005</v>
      </c>
      <c r="E4" s="1" t="str">
        <f aca="false">IF(D4&lt;0.0005,"PASS","FAIL")</f>
        <v>PASS</v>
      </c>
    </row>
    <row r="5" customFormat="false" ht="15" hidden="false" customHeight="false" outlineLevel="0" collapsed="false">
      <c r="A5" s="2" t="s">
        <v>40</v>
      </c>
      <c r="B5" s="7" t="n">
        <f aca="false">Analysis!C19</f>
        <v>150</v>
      </c>
      <c r="C5" s="7" t="n">
        <f aca="false">Reference_Values!B5</f>
        <v>150</v>
      </c>
      <c r="D5" s="2" t="n">
        <f aca="false">ABS(B5-C5)</f>
        <v>0</v>
      </c>
      <c r="E5" s="1" t="str">
        <f aca="false">IF(D5&lt;0.0005,"PASS","FAIL")</f>
        <v>PASS</v>
      </c>
    </row>
    <row r="6" customFormat="false" ht="15" hidden="false" customHeight="false" outlineLevel="0" collapsed="false">
      <c r="A6" s="2" t="s">
        <v>42</v>
      </c>
      <c r="B6" s="7" t="n">
        <f aca="false">Analysis!C20</f>
        <v>200</v>
      </c>
      <c r="C6" s="7" t="n">
        <f aca="false">Reference_Values!B6</f>
        <v>200</v>
      </c>
      <c r="D6" s="2" t="n">
        <f aca="false">ABS(B6-C6)</f>
        <v>0</v>
      </c>
      <c r="E6" s="1" t="str">
        <f aca="false">IF(D6&lt;0.0005,"PASS","FAIL")</f>
        <v>PASS</v>
      </c>
    </row>
    <row r="7" customFormat="false" ht="15" hidden="false" customHeight="false" outlineLevel="0" collapsed="false">
      <c r="A7" s="2" t="s">
        <v>44</v>
      </c>
      <c r="B7" s="7" t="n">
        <f aca="false">Analysis!C21</f>
        <v>300.000000000001</v>
      </c>
      <c r="C7" s="7" t="n">
        <f aca="false">Reference_Values!B7</f>
        <v>300</v>
      </c>
      <c r="D7" s="2" t="n">
        <f aca="false">ABS(B7-C7)</f>
        <v>0</v>
      </c>
      <c r="E7" s="1" t="str">
        <f aca="false">IF(D7&lt;0.0005,"PASS","FAIL")</f>
        <v>PASS</v>
      </c>
    </row>
    <row r="8" customFormat="false" ht="15" hidden="false" customHeight="false" outlineLevel="0" collapsed="false">
      <c r="A8" s="2" t="s">
        <v>46</v>
      </c>
      <c r="B8" s="7" t="n">
        <f aca="false">Analysis!C22</f>
        <v>600.000000000003</v>
      </c>
      <c r="C8" s="7" t="n">
        <f aca="false">Reference_Values!B8</f>
        <v>600</v>
      </c>
      <c r="D8" s="2" t="n">
        <f aca="false">ABS(B8-C8)</f>
        <v>2.50111042987555E-012</v>
      </c>
      <c r="E8" s="1" t="str">
        <f aca="false">IF(D8&lt;0.0005,"PASS","FAIL")</f>
        <v>PASS</v>
      </c>
    </row>
    <row r="9" customFormat="false" ht="15" hidden="false" customHeight="false" outlineLevel="0" collapsed="false">
      <c r="A9" s="2" t="s">
        <v>48</v>
      </c>
      <c r="B9" s="7" t="n">
        <f aca="false">Analysis!B24</f>
        <v>5000.00000000002</v>
      </c>
      <c r="C9" s="7" t="n">
        <f aca="false">Reference_Values!B9</f>
        <v>5000</v>
      </c>
      <c r="D9" s="2" t="n">
        <f aca="false">ABS(B9-C9)</f>
        <v>2.00088834390044E-011</v>
      </c>
      <c r="E9" s="1" t="str">
        <f aca="false">IF(D9&lt;0.0005,"PASS","FAIL")</f>
        <v>PASS</v>
      </c>
    </row>
    <row r="10" customFormat="false" ht="15" hidden="false" customHeight="false" outlineLevel="0" collapsed="false">
      <c r="A10" s="2" t="s">
        <v>50</v>
      </c>
      <c r="B10" s="7" t="n">
        <f aca="false">Analysis!B25</f>
        <v>30000.0000000002</v>
      </c>
      <c r="C10" s="7" t="n">
        <f aca="false">Reference_Values!B10</f>
        <v>30000</v>
      </c>
      <c r="D10" s="2" t="n">
        <f aca="false">ABS(B10-C10)</f>
        <v>1.81898940354586E-010</v>
      </c>
      <c r="E10" s="1" t="str">
        <f aca="false">IF(D10&lt;0.0005,"PASS","FAIL")</f>
        <v>PASS</v>
      </c>
    </row>
    <row r="11" customFormat="false" ht="15" hidden="false" customHeight="false" outlineLevel="0" collapsed="false">
      <c r="A11" s="2" t="s">
        <v>52</v>
      </c>
      <c r="B11" s="7" t="n">
        <f aca="false">Analysis!B26</f>
        <v>6.00000000000001</v>
      </c>
      <c r="C11" s="7" t="n">
        <f aca="false">Reference_Values!B11</f>
        <v>6</v>
      </c>
      <c r="D11" s="2" t="n">
        <f aca="false">ABS(B11-C11)</f>
        <v>0</v>
      </c>
      <c r="E11" s="1" t="str">
        <f aca="false">IF(D11&lt;0.0005,"PASS","FAIL")</f>
        <v>PASS</v>
      </c>
    </row>
    <row r="12" customFormat="false" ht="15" hidden="false" customHeight="false" outlineLevel="0" collapsed="false">
      <c r="A12" s="2" t="s">
        <v>54</v>
      </c>
      <c r="B12" s="7" t="n">
        <f aca="false">Perturbation!D14</f>
        <v>3.0096799564316</v>
      </c>
      <c r="C12" s="7" t="n">
        <f aca="false">Reference_Values!B12</f>
        <v>3.0097</v>
      </c>
      <c r="D12" s="2" t="n">
        <f aca="false">ABS(B12-C12)</f>
        <v>2.00435684023503E-005</v>
      </c>
      <c r="E12" s="1" t="str">
        <f aca="false">IF(D12&lt;0.0005,"PASS","FAIL")</f>
        <v>PASS</v>
      </c>
    </row>
    <row r="14" customFormat="false" ht="15" hidden="false" customHeight="false" outlineLevel="0" collapsed="false">
      <c r="A14" s="2" t="s">
        <v>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2026-07-13T23:18:31Z</dcterms:created>
  <dc:creator>openpyxl</dc:creator>
  <dc:description/>
  <dc:language>en-US</dc:language>
  <cp:lastModifiedBy/>
  <dcterms:modified xsi:type="dcterms:W3CDTF">2026-07-13T23:18:31Z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