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ertificate" sheetId="2" state="visible" r:id="rId4"/>
    <sheet name="Duality" sheetId="3" state="visible" r:id="rId5"/>
    <sheet name="Jensen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<sst xmlns="http://schemas.openxmlformats.org/spreadsheetml/2006/main" count="81" uniqueCount="64">
  <si>
    <t xml:space="preserve">DCT Laboratory — Vol II, Ch 3: Convex Enterprise Optimization</t>
  </si>
  <si>
    <t xml:space="preserve">Seed 26203 · Companion to DCT_V2_Ch03_Lab.ipynb and AXIOM-03 (Vol. II).</t>
  </si>
  <si>
    <t xml:space="preserve">The Hessian certificate (det and eig_min via 2x2 trace/det); the unconstrained optimum by</t>
  </si>
  <si>
    <t xml:space="preserve">solving the 2x2 gradient system; strong duality on a lambda grid with the shadow-price check;</t>
  </si>
  <si>
    <t xml:space="preserve">Jensen's inequality in three cells. LEGEND — pale-gold cells are the editable inputs.</t>
  </si>
  <si>
    <t xml:space="preserve">Quantity</t>
  </si>
  <si>
    <t xml:space="preserve">Value</t>
  </si>
  <si>
    <t xml:space="preserve">h11</t>
  </si>
  <si>
    <t xml:space="preserve">h12</t>
  </si>
  <si>
    <t xml:space="preserve">h22</t>
  </si>
  <si>
    <t xml:space="preserve">Hessian det = h11*h22 - h12^2</t>
  </si>
  <si>
    <t xml:space="preserve">eig_min = (h11+h22)/2 - SQRT(((h11-h22)/2)^2+h12^2)</t>
  </si>
  <si>
    <t xml:space="preserve">x* (solve 2x+y=6, x+4y=8)</t>
  </si>
  <si>
    <t xml:space="preserve">y*</t>
  </si>
  <si>
    <t xml:space="preserve">f* = (x-3)^2+2(y-2)^2+xy</t>
  </si>
  <si>
    <t xml:space="preserve">capacity</t>
  </si>
  <si>
    <t xml:space="preserve">lambda</t>
  </si>
  <si>
    <t xml:space="preserve">dual g = 2*lam - lam^2/4</t>
  </si>
  <si>
    <t xml:space="preserve">primal p* = (cap-4)^2</t>
  </si>
  <si>
    <t xml:space="preserve">dual max</t>
  </si>
  <si>
    <t xml:space="preserve">lambda* (argmax)</t>
  </si>
  <si>
    <t xml:space="preserve">duality gap</t>
  </si>
  <si>
    <t xml:space="preserve">p*(cap+0.1)</t>
  </si>
  <si>
    <t xml:space="preserve">fd shadow = (p*(c+.1)-p*)/0.1</t>
  </si>
  <si>
    <t xml:space="preserve">x1</t>
  </si>
  <si>
    <t xml:space="preserve">x2</t>
  </si>
  <si>
    <t xml:space="preserve">theta</t>
  </si>
  <si>
    <t xml:space="preserve">blend = th*x1+(1-th)*x2</t>
  </si>
  <si>
    <t xml:space="preserve">f(blend) = blend^2</t>
  </si>
  <si>
    <t xml:space="preserve">blend of f = th*x1^2+(1-th)*x2^2</t>
  </si>
  <si>
    <t xml:space="preserve">Jensen gap</t>
  </si>
  <si>
    <t xml:space="preserve">Checkpoint</t>
  </si>
  <si>
    <t xml:space="preserve">Engine value</t>
  </si>
  <si>
    <t xml:space="preserve">Meaning</t>
  </si>
  <si>
    <t xml:space="preserve">hess_det</t>
  </si>
  <si>
    <t xml:space="preserve">7 &gt; 0</t>
  </si>
  <si>
    <t xml:space="preserve">hess_eig_min</t>
  </si>
  <si>
    <t xml:space="preserve">1.59 &gt; 0: strongly convex</t>
  </si>
  <si>
    <t xml:space="preserve">x_uncon</t>
  </si>
  <si>
    <t xml:space="preserve">16/7</t>
  </si>
  <si>
    <t xml:space="preserve">y_uncon</t>
  </si>
  <si>
    <t xml:space="preserve">10/7</t>
  </si>
  <si>
    <t xml:space="preserve">f_uncon</t>
  </si>
  <si>
    <t xml:space="preserve">The one global value</t>
  </si>
  <si>
    <t xml:space="preserve">primal_star</t>
  </si>
  <si>
    <t xml:space="preserve">Cost at the capacity wall</t>
  </si>
  <si>
    <t xml:space="preserve">lambda_star</t>
  </si>
  <si>
    <t xml:space="preserve">The wall's price</t>
  </si>
  <si>
    <t xml:space="preserve">dual_max</t>
  </si>
  <si>
    <t xml:space="preserve">Meets the primal exactly</t>
  </si>
  <si>
    <t xml:space="preserve">duality_gap</t>
  </si>
  <si>
    <t xml:space="preserve">Zero: strong duality</t>
  </si>
  <si>
    <t xml:space="preserve">fd_shadow</t>
  </si>
  <si>
    <t xml:space="preserve">≈ −λ*: the price verified</t>
  </si>
  <si>
    <t xml:space="preserve">jensen_lhs</t>
  </si>
  <si>
    <t xml:space="preserve">f of the blend</t>
  </si>
  <si>
    <t xml:space="preserve">jensen_rhs</t>
  </si>
  <si>
    <t xml:space="preserve">Blend of the f's</t>
  </si>
  <si>
    <t xml:space="preserve">jensen_gap</t>
  </si>
  <si>
    <t xml:space="preserve">≥ 0, always, for convex f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</si>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</sst>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4" min="3" style="0" width="10"/>
  </cols>
  <sheetData>
    <row r="1" customFormat="false" ht="15" hidden="false" customHeight="false" outlineLevel="0" collapsed="false">
      <c r="A1" s="3" t="s">
        <v>5</v>
      </c>
      <c r="B1" s="3" t="s">
        <v>6</v>
      </c>
      <c r="C1" s="3"/>
      <c r="D1" s="3"/>
    </row>
    <row r="2" customFormat="false" ht="15" hidden="false" customHeight="false" outlineLevel="0" collapsed="false">
      <c r="A2" s="2" t="s">
        <v>7</v>
      </c>
      <c r="B2" s="4" t="n">
        <v>2</v>
      </c>
    </row>
    <row r="3" customFormat="false" ht="15" hidden="false" customHeight="false" outlineLevel="0" collapsed="false">
      <c r="A3" s="2" t="s">
        <v>8</v>
      </c>
      <c r="B3" s="4" t="n">
        <v>1</v>
      </c>
    </row>
    <row r="4" customFormat="false" ht="15" hidden="false" customHeight="false" outlineLevel="0" collapsed="false">
      <c r="A4" s="2" t="s">
        <v>9</v>
      </c>
      <c r="B4" s="4" t="n">
        <v>4</v>
      </c>
    </row>
    <row r="6" customFormat="false" ht="15" hidden="false" customHeight="false" outlineLevel="0" collapsed="false">
      <c r="A6" s="2" t="s">
        <v>10</v>
      </c>
      <c r="B6" s="5" t="n">
        <f aca="false">B2*B4-B3^2</f>
        <v>7</v>
      </c>
    </row>
    <row r="7" customFormat="false" ht="15" hidden="false" customHeight="false" outlineLevel="0" collapsed="false">
      <c r="A7" s="2" t="s">
        <v>11</v>
      </c>
      <c r="B7" s="5" t="n">
        <f aca="false">(B2+B4)/2-SQRT(((B2-B4)/2)^2+B3^2)</f>
        <v>1.5857864376269</v>
      </c>
    </row>
    <row r="8" customFormat="false" ht="15" hidden="false" customHeight="false" outlineLevel="0" collapsed="false">
      <c r="A8" s="2" t="s">
        <v>12</v>
      </c>
      <c r="B8" s="5" t="n">
        <f aca="false">(4*6-8)/7</f>
        <v>2.28571428571429</v>
      </c>
    </row>
    <row r="9" customFormat="false" ht="15" hidden="false" customHeight="false" outlineLevel="0" collapsed="false">
      <c r="A9" s="2" t="s">
        <v>13</v>
      </c>
      <c r="B9" s="5" t="n">
        <f aca="false">(2*8-6)/7</f>
        <v>1.42857142857143</v>
      </c>
    </row>
    <row r="10" customFormat="false" ht="15" hidden="false" customHeight="false" outlineLevel="0" collapsed="false">
      <c r="A10" s="2" t="s">
        <v>14</v>
      </c>
      <c r="B10" s="5" t="n">
        <f aca="false">(B8-3)^2+2*(B9-2)^2+B8*B9</f>
        <v>4.42857142857143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4"/>
    <col collapsed="false" customWidth="true" hidden="false" outlineLevel="0" max="4" min="4" style="0" width="26"/>
    <col collapsed="false" customWidth="true" hidden="false" outlineLevel="0" max="5" min="5" style="0" width="14"/>
  </cols>
  <sheetData>
    <row r="1" customFormat="false" ht="15" hidden="false" customHeight="false" outlineLevel="0" collapsed="false">
      <c r="D1" s="2" t="s">
        <v>15</v>
      </c>
      <c r="E1" s="4" t="n">
        <v>2</v>
      </c>
    </row>
    <row r="2" customFormat="false" ht="15" hidden="false" customHeight="false" outlineLevel="0" collapsed="false">
      <c r="A2" s="3" t="s">
        <v>16</v>
      </c>
      <c r="B2" s="3" t="s">
        <v>17</v>
      </c>
      <c r="C2" s="3"/>
    </row>
    <row r="3" customFormat="false" ht="15" hidden="false" customHeight="false" outlineLevel="0" collapsed="false">
      <c r="A3" s="6" t="n">
        <v>0</v>
      </c>
      <c r="B3" s="6" t="n">
        <f aca="false">2*A3-A3^2/4</f>
        <v>0</v>
      </c>
    </row>
    <row r="4" customFormat="false" ht="15" hidden="false" customHeight="false" outlineLevel="0" collapsed="false">
      <c r="A4" s="6" t="n">
        <v>0.5</v>
      </c>
      <c r="B4" s="6" t="n">
        <f aca="false">2*A4-A4^2/4</f>
        <v>0.9375</v>
      </c>
    </row>
    <row r="5" customFormat="false" ht="15" hidden="false" customHeight="false" outlineLevel="0" collapsed="false">
      <c r="A5" s="6" t="n">
        <v>1</v>
      </c>
      <c r="B5" s="6" t="n">
        <f aca="false">2*A5-A5^2/4</f>
        <v>1.75</v>
      </c>
    </row>
    <row r="6" customFormat="false" ht="15" hidden="false" customHeight="false" outlineLevel="0" collapsed="false">
      <c r="A6" s="6" t="n">
        <v>1.5</v>
      </c>
      <c r="B6" s="6" t="n">
        <f aca="false">2*A6-A6^2/4</f>
        <v>2.4375</v>
      </c>
    </row>
    <row r="7" customFormat="false" ht="15" hidden="false" customHeight="false" outlineLevel="0" collapsed="false">
      <c r="A7" s="6" t="n">
        <v>2</v>
      </c>
      <c r="B7" s="6" t="n">
        <f aca="false">2*A7-A7^2/4</f>
        <v>3</v>
      </c>
    </row>
    <row r="8" customFormat="false" ht="15" hidden="false" customHeight="false" outlineLevel="0" collapsed="false">
      <c r="A8" s="6" t="n">
        <v>2.5</v>
      </c>
      <c r="B8" s="6" t="n">
        <f aca="false">2*A8-A8^2/4</f>
        <v>3.4375</v>
      </c>
    </row>
    <row r="9" customFormat="false" ht="15" hidden="false" customHeight="false" outlineLevel="0" collapsed="false">
      <c r="A9" s="6" t="n">
        <v>3</v>
      </c>
      <c r="B9" s="6" t="n">
        <f aca="false">2*A9-A9^2/4</f>
        <v>3.75</v>
      </c>
    </row>
    <row r="10" customFormat="false" ht="15" hidden="false" customHeight="false" outlineLevel="0" collapsed="false">
      <c r="A10" s="6" t="n">
        <v>3.5</v>
      </c>
      <c r="B10" s="6" t="n">
        <f aca="false">2*A10-A10^2/4</f>
        <v>3.9375</v>
      </c>
    </row>
    <row r="11" customFormat="false" ht="15" hidden="false" customHeight="false" outlineLevel="0" collapsed="false">
      <c r="A11" s="6" t="n">
        <v>4</v>
      </c>
      <c r="B11" s="6" t="n">
        <f aca="false">2*A11-A11^2/4</f>
        <v>4</v>
      </c>
    </row>
    <row r="12" customFormat="false" ht="15" hidden="false" customHeight="false" outlineLevel="0" collapsed="false">
      <c r="A12" s="6" t="n">
        <v>4.5</v>
      </c>
      <c r="B12" s="6" t="n">
        <f aca="false">2*A12-A12^2/4</f>
        <v>3.9375</v>
      </c>
    </row>
    <row r="13" customFormat="false" ht="15" hidden="false" customHeight="false" outlineLevel="0" collapsed="false">
      <c r="A13" s="6" t="n">
        <v>5</v>
      </c>
      <c r="B13" s="6" t="n">
        <f aca="false">2*A13-A13^2/4</f>
        <v>3.75</v>
      </c>
    </row>
    <row r="14" customFormat="false" ht="15" hidden="false" customHeight="false" outlineLevel="0" collapsed="false">
      <c r="A14" s="6" t="n">
        <v>5.5</v>
      </c>
      <c r="B14" s="6" t="n">
        <f aca="false">2*A14-A14^2/4</f>
        <v>3.4375</v>
      </c>
    </row>
    <row r="15" customFormat="false" ht="15" hidden="false" customHeight="false" outlineLevel="0" collapsed="false">
      <c r="A15" s="6" t="n">
        <v>6</v>
      </c>
      <c r="B15" s="6" t="n">
        <f aca="false">2*A15-A15^2/4</f>
        <v>3</v>
      </c>
    </row>
    <row r="16" customFormat="false" ht="15" hidden="false" customHeight="false" outlineLevel="0" collapsed="false">
      <c r="A16" s="6" t="n">
        <v>6.5</v>
      </c>
      <c r="B16" s="6" t="n">
        <f aca="false">2*A16-A16^2/4</f>
        <v>2.4375</v>
      </c>
    </row>
    <row r="17" customFormat="false" ht="15" hidden="false" customHeight="false" outlineLevel="0" collapsed="false">
      <c r="A17" s="6" t="n">
        <v>7</v>
      </c>
      <c r="B17" s="6" t="n">
        <f aca="false">2*A17-A17^2/4</f>
        <v>1.75</v>
      </c>
    </row>
    <row r="18" customFormat="false" ht="15" hidden="false" customHeight="false" outlineLevel="0" collapsed="false">
      <c r="A18" s="6" t="n">
        <v>7.5</v>
      </c>
      <c r="B18" s="6" t="n">
        <f aca="false">2*A18-A18^2/4</f>
        <v>0.9375</v>
      </c>
    </row>
    <row r="19" customFormat="false" ht="15" hidden="false" customHeight="false" outlineLevel="0" collapsed="false">
      <c r="A19" s="6" t="n">
        <v>8</v>
      </c>
      <c r="B19" s="6" t="n">
        <f aca="false">2*A19-A19^2/4</f>
        <v>0</v>
      </c>
    </row>
    <row r="21" customFormat="false" ht="15" hidden="false" customHeight="false" outlineLevel="0" collapsed="false">
      <c r="A21" s="2" t="s">
        <v>18</v>
      </c>
      <c r="D21" s="5" t="n">
        <f aca="false">(E1-4)^2</f>
        <v>4</v>
      </c>
    </row>
    <row r="22" customFormat="false" ht="15" hidden="false" customHeight="false" outlineLevel="0" collapsed="false">
      <c r="A22" s="2" t="s">
        <v>19</v>
      </c>
      <c r="D22" s="5" t="n">
        <f aca="false">MAX(B3:B19)</f>
        <v>4</v>
      </c>
    </row>
    <row r="23" customFormat="false" ht="15" hidden="false" customHeight="false" outlineLevel="0" collapsed="false">
      <c r="A23" s="2" t="s">
        <v>20</v>
      </c>
      <c r="D23" s="5" t="n">
        <f aca="false">INDEX(A3:A19,MATCH(MAX(B3:B19),B3:B19,0))</f>
        <v>4</v>
      </c>
    </row>
    <row r="24" customFormat="false" ht="15" hidden="false" customHeight="false" outlineLevel="0" collapsed="false">
      <c r="A24" s="2" t="s">
        <v>21</v>
      </c>
      <c r="D24" s="5" t="n">
        <f aca="false">D21-D22</f>
        <v>0</v>
      </c>
    </row>
    <row r="25" customFormat="false" ht="15" hidden="false" customHeight="false" outlineLevel="0" collapsed="false">
      <c r="A25" s="2" t="s">
        <v>22</v>
      </c>
      <c r="D25" s="5" t="n">
        <f aca="false">(E1+0.1-4)^2</f>
        <v>3.61</v>
      </c>
    </row>
    <row r="26" customFormat="false" ht="15" hidden="false" customHeight="false" outlineLevel="0" collapsed="false">
      <c r="A26" s="2" t="s">
        <v>23</v>
      </c>
      <c r="D26" s="5" t="n">
        <f aca="false">(D25-D21)/0.1</f>
        <v>-3.9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4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3" t="s">
        <v>5</v>
      </c>
      <c r="B1" s="3" t="s">
        <v>6</v>
      </c>
      <c r="C1" s="3"/>
    </row>
    <row r="2" customFormat="false" ht="15" hidden="false" customHeight="false" outlineLevel="0" collapsed="false">
      <c r="A2" s="2" t="s">
        <v>24</v>
      </c>
      <c r="B2" s="7" t="n">
        <v>1</v>
      </c>
    </row>
    <row r="3" customFormat="false" ht="15" hidden="false" customHeight="false" outlineLevel="0" collapsed="false">
      <c r="A3" s="2" t="s">
        <v>25</v>
      </c>
      <c r="B3" s="7" t="n">
        <v>3</v>
      </c>
    </row>
    <row r="4" customFormat="false" ht="15" hidden="false" customHeight="false" outlineLevel="0" collapsed="false">
      <c r="A4" s="2" t="s">
        <v>26</v>
      </c>
      <c r="B4" s="7" t="n">
        <v>0.5</v>
      </c>
    </row>
    <row r="5" customFormat="false" ht="15" hidden="false" customHeight="false" outlineLevel="0" collapsed="false">
      <c r="A5" s="2" t="s">
        <v>27</v>
      </c>
      <c r="B5" s="5" t="n">
        <f aca="false">B4*B2+(1-B4)*B3</f>
        <v>2</v>
      </c>
    </row>
    <row r="6" customFormat="false" ht="15" hidden="false" customHeight="false" outlineLevel="0" collapsed="false">
      <c r="A6" s="2" t="s">
        <v>28</v>
      </c>
      <c r="B6" s="5" t="n">
        <f aca="false">B5^2</f>
        <v>4</v>
      </c>
    </row>
    <row r="7" customFormat="false" ht="15" hidden="false" customHeight="false" outlineLevel="0" collapsed="false">
      <c r="A7" s="2" t="s">
        <v>29</v>
      </c>
      <c r="B7" s="5" t="n">
        <f aca="false">B4*B2^2+(1-B4)*B3^2</f>
        <v>5</v>
      </c>
    </row>
    <row r="8" customFormat="false" ht="15" hidden="false" customHeight="false" outlineLevel="0" collapsed="false">
      <c r="A8" s="2" t="s">
        <v>30</v>
      </c>
      <c r="B8" s="5" t="n">
        <f aca="false">B7-B6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31</v>
      </c>
      <c r="B1" s="3" t="s">
        <v>32</v>
      </c>
      <c r="C1" s="3" t="s">
        <v>33</v>
      </c>
    </row>
    <row r="2" customFormat="false" ht="15" hidden="false" customHeight="false" outlineLevel="0" collapsed="false">
      <c r="A2" s="2" t="s">
        <v>34</v>
      </c>
      <c r="B2" s="8" t="n">
        <v>7</v>
      </c>
      <c r="C2" s="2" t="s">
        <v>35</v>
      </c>
    </row>
    <row r="3" customFormat="false" ht="15" hidden="false" customHeight="false" outlineLevel="0" collapsed="false">
      <c r="A3" s="2" t="s">
        <v>36</v>
      </c>
      <c r="B3" s="8" t="n">
        <v>1.5858</v>
      </c>
      <c r="C3" s="2" t="s">
        <v>37</v>
      </c>
    </row>
    <row r="4" customFormat="false" ht="15" hidden="false" customHeight="false" outlineLevel="0" collapsed="false">
      <c r="A4" s="2" t="s">
        <v>38</v>
      </c>
      <c r="B4" s="8" t="n">
        <v>2.2857</v>
      </c>
      <c r="C4" s="2" t="s">
        <v>39</v>
      </c>
    </row>
    <row r="5" customFormat="false" ht="15" hidden="false" customHeight="false" outlineLevel="0" collapsed="false">
      <c r="A5" s="2" t="s">
        <v>40</v>
      </c>
      <c r="B5" s="8" t="n">
        <v>1.4286</v>
      </c>
      <c r="C5" s="2" t="s">
        <v>41</v>
      </c>
    </row>
    <row r="6" customFormat="false" ht="15" hidden="false" customHeight="false" outlineLevel="0" collapsed="false">
      <c r="A6" s="2" t="s">
        <v>42</v>
      </c>
      <c r="B6" s="8" t="n">
        <v>4.4286</v>
      </c>
      <c r="C6" s="2" t="s">
        <v>43</v>
      </c>
    </row>
    <row r="7" customFormat="false" ht="15" hidden="false" customHeight="false" outlineLevel="0" collapsed="false">
      <c r="A7" s="2" t="s">
        <v>44</v>
      </c>
      <c r="B7" s="8" t="n">
        <v>4</v>
      </c>
      <c r="C7" s="2" t="s">
        <v>45</v>
      </c>
    </row>
    <row r="8" customFormat="false" ht="15" hidden="false" customHeight="false" outlineLevel="0" collapsed="false">
      <c r="A8" s="2" t="s">
        <v>46</v>
      </c>
      <c r="B8" s="8" t="n">
        <v>4</v>
      </c>
      <c r="C8" s="2" t="s">
        <v>47</v>
      </c>
    </row>
    <row r="9" customFormat="false" ht="15" hidden="false" customHeight="false" outlineLevel="0" collapsed="false">
      <c r="A9" s="2" t="s">
        <v>48</v>
      </c>
      <c r="B9" s="8" t="n">
        <v>4</v>
      </c>
      <c r="C9" s="2" t="s">
        <v>49</v>
      </c>
    </row>
    <row r="10" customFormat="false" ht="15" hidden="false" customHeight="false" outlineLevel="0" collapsed="false">
      <c r="A10" s="2" t="s">
        <v>50</v>
      </c>
      <c r="B10" s="8" t="n">
        <v>0</v>
      </c>
      <c r="C10" s="2" t="s">
        <v>51</v>
      </c>
    </row>
    <row r="11" customFormat="false" ht="15" hidden="false" customHeight="false" outlineLevel="0" collapsed="false">
      <c r="A11" s="2" t="s">
        <v>52</v>
      </c>
      <c r="B11" s="8" t="n">
        <v>-3.9</v>
      </c>
      <c r="C11" s="2" t="s">
        <v>53</v>
      </c>
    </row>
    <row r="12" customFormat="false" ht="15" hidden="false" customHeight="false" outlineLevel="0" collapsed="false">
      <c r="A12" s="2" t="s">
        <v>54</v>
      </c>
      <c r="B12" s="8" t="n">
        <v>4</v>
      </c>
      <c r="C12" s="2" t="s">
        <v>55</v>
      </c>
    </row>
    <row r="13" customFormat="false" ht="15" hidden="false" customHeight="false" outlineLevel="0" collapsed="false">
      <c r="A13" s="2" t="s">
        <v>56</v>
      </c>
      <c r="B13" s="8" t="n">
        <v>5</v>
      </c>
      <c r="C13" s="2" t="s">
        <v>57</v>
      </c>
    </row>
    <row r="14" customFormat="false" ht="15" hidden="false" customHeight="false" outlineLevel="0" collapsed="false">
      <c r="A14" s="2" t="s">
        <v>58</v>
      </c>
      <c r="B14" s="8" t="n">
        <v>1</v>
      </c>
      <c r="C14" s="2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31</v>
      </c>
      <c r="B1" s="3" t="s">
        <v>60</v>
      </c>
      <c r="C1" s="3" t="s">
        <v>32</v>
      </c>
      <c r="D1" s="3" t="s">
        <v>61</v>
      </c>
      <c r="E1" s="3" t="s">
        <v>62</v>
      </c>
    </row>
    <row r="2" customFormat="false" ht="15" hidden="false" customHeight="false" outlineLevel="0" collapsed="false">
      <c r="A2" s="2" t="s">
        <v>34</v>
      </c>
      <c r="B2" s="6" t="n">
        <f aca="false">Certificate!B6</f>
        <v>7</v>
      </c>
      <c r="C2" s="6" t="n">
        <f aca="false">Reference_Values!B2</f>
        <v>7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36</v>
      </c>
      <c r="B3" s="6" t="n">
        <f aca="false">Certificate!B7</f>
        <v>1.5857864376269</v>
      </c>
      <c r="C3" s="6" t="n">
        <f aca="false">Reference_Values!B3</f>
        <v>1.5858</v>
      </c>
      <c r="D3" s="2" t="n">
        <f aca="false">ABS(B3-C3)</f>
        <v>1.35623730952439E-005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38</v>
      </c>
      <c r="B4" s="6" t="n">
        <f aca="false">Certificate!B8</f>
        <v>2.28571428571429</v>
      </c>
      <c r="C4" s="6" t="n">
        <f aca="false">Reference_Values!B4</f>
        <v>2.2857</v>
      </c>
      <c r="D4" s="2" t="n">
        <f aca="false">ABS(B4-C4)</f>
        <v>1.42857142857444E-005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40</v>
      </c>
      <c r="B5" s="6" t="n">
        <f aca="false">Certificate!B9</f>
        <v>1.42857142857143</v>
      </c>
      <c r="C5" s="6" t="n">
        <f aca="false">Reference_Values!B5</f>
        <v>1.4286</v>
      </c>
      <c r="D5" s="2" t="n">
        <f aca="false">ABS(B5-C5)</f>
        <v>2.85714285714889E-005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42</v>
      </c>
      <c r="B6" s="6" t="n">
        <f aca="false">Certificate!B10</f>
        <v>4.42857142857143</v>
      </c>
      <c r="C6" s="6" t="n">
        <f aca="false">Reference_Values!B6</f>
        <v>4.4286</v>
      </c>
      <c r="D6" s="2" t="n">
        <f aca="false">ABS(B6-C6)</f>
        <v>2.85714285714889E-005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44</v>
      </c>
      <c r="B7" s="6" t="n">
        <f aca="false">Duality!D21</f>
        <v>4</v>
      </c>
      <c r="C7" s="6" t="n">
        <f aca="false">Reference_Values!B7</f>
        <v>4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46</v>
      </c>
      <c r="B8" s="6" t="n">
        <f aca="false">Duality!D23</f>
        <v>4</v>
      </c>
      <c r="C8" s="6" t="n">
        <f aca="false">Reference_Values!B8</f>
        <v>4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48</v>
      </c>
      <c r="B9" s="6" t="n">
        <f aca="false">Duality!D22</f>
        <v>4</v>
      </c>
      <c r="C9" s="6" t="n">
        <f aca="false">Reference_Values!B9</f>
        <v>4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50</v>
      </c>
      <c r="B10" s="6" t="n">
        <f aca="false">Duality!D24</f>
        <v>0</v>
      </c>
      <c r="C10" s="6" t="n">
        <f aca="false">Reference_Values!B10</f>
        <v>0</v>
      </c>
      <c r="D10" s="2" t="n">
        <f aca="false">ABS(B10-C10)</f>
        <v>0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52</v>
      </c>
      <c r="B11" s="6" t="n">
        <f aca="false">Duality!D26</f>
        <v>-3.9</v>
      </c>
      <c r="C11" s="6" t="n">
        <f aca="false">Reference_Values!B11</f>
        <v>-3.9</v>
      </c>
      <c r="D11" s="2" t="n">
        <f aca="false">ABS(B11-C11)</f>
        <v>0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54</v>
      </c>
      <c r="B12" s="6" t="n">
        <f aca="false">Jensen!B6</f>
        <v>4</v>
      </c>
      <c r="C12" s="6" t="n">
        <f aca="false">Reference_Values!B12</f>
        <v>4</v>
      </c>
      <c r="D12" s="2" t="n">
        <f aca="false">ABS(B12-C12)</f>
        <v>0</v>
      </c>
      <c r="E12" s="1" t="str">
        <f aca="false">IF(D12&lt;0.0005,"PASS","FAIL")</f>
        <v>PASS</v>
      </c>
    </row>
    <row r="13" customFormat="false" ht="15" hidden="false" customHeight="false" outlineLevel="0" collapsed="false">
      <c r="A13" s="2" t="s">
        <v>56</v>
      </c>
      <c r="B13" s="6" t="n">
        <f aca="false">Jensen!B7</f>
        <v>5</v>
      </c>
      <c r="C13" s="6" t="n">
        <f aca="false">Reference_Values!B13</f>
        <v>5</v>
      </c>
      <c r="D13" s="2" t="n">
        <f aca="false">ABS(B13-C13)</f>
        <v>0</v>
      </c>
      <c r="E13" s="1" t="str">
        <f aca="false">IF(D13&lt;0.0005,"PASS","FAIL")</f>
        <v>PASS</v>
      </c>
    </row>
    <row r="14" customFormat="false" ht="15" hidden="false" customHeight="false" outlineLevel="0" collapsed="false">
      <c r="A14" s="2" t="s">
        <v>58</v>
      </c>
      <c r="B14" s="6" t="n">
        <f aca="false">Jensen!B8</f>
        <v>1</v>
      </c>
      <c r="C14" s="6" t="n">
        <f aca="false">Reference_Values!B14</f>
        <v>1</v>
      </c>
      <c r="D14" s="2" t="n">
        <f aca="false">ABS(B14-C14)</f>
        <v>0</v>
      </c>
      <c r="E14" s="1" t="str">
        <f aca="false">IF(D14&lt;0.0005,"PASS","FAIL")</f>
        <v>PASS</v>
      </c>
    </row>
    <row r="16" customFormat="false" ht="15" hidden="false" customHeight="false" outlineLevel="0" collapsed="false">
      <c r="A16" s="2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2026-07-13T23:50:17Z</dcterms:created>
  <dc:creator>openpyxl</dc:creator>
  <dc:description/>
  <dc:language>en-US</dc:language>
  <cp:lastModifiedBy/>
  <dcterms:modified xsi:type="dcterms:W3CDTF">2026-07-13T23:50:17Z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