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ontryagin" sheetId="2" state="visible" r:id="rId4"/>
    <sheet name="BangBang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<sst xmlns="http://schemas.openxmlformats.org/spreadsheetml/2006/main" count="77" uniqueCount="57">
  <si>
    <t xml:space="preserve">DCT Laboratory — Vol II, Ch 6: Optimal Control of Enterprise Systems</t>
  </si>
  <si>
    <t xml:space="preserve">Seed 26206 · Companion to DCT_V2_Ch06_Lab.ipynb and AXIOM-06 (Vol. II).</t>
  </si>
  <si>
    <t xml:space="preserve">Pontryagin twice: the quadratic-cost problem with costates lambda_k = Q*A^(N-k) and controls</t>
  </si>
  <si>
    <t xml:space="preserve">u_k = lambda_{k+1} in closed form; the bang-bang problem via the switching column</t>
  </si>
  <si>
    <t xml:space="preserve">sigma_k = lambda_{k+1} - c and u = IF(sigma&gt;0,1,0). LEGEND — pale-gold cells are inputs.</t>
  </si>
  <si>
    <t xml:space="preserve">k</t>
  </si>
  <si>
    <t xml:space="preserve">lambda_k</t>
  </si>
  <si>
    <t xml:space="preserve">u_k = lam_{k+1}</t>
  </si>
  <si>
    <t xml:space="preserve">K_k</t>
  </si>
  <si>
    <t xml:space="preserve">effort cost</t>
  </si>
  <si>
    <t xml:space="preserve">A</t>
  </si>
  <si>
    <t xml:space="preserve">Q</t>
  </si>
  <si>
    <t xml:space="preserve">K0</t>
  </si>
  <si>
    <t xml:space="preserve">N</t>
  </si>
  <si>
    <t xml:space="preserve">J* = Q*K_N - sum(u^2/2)</t>
  </si>
  <si>
    <t xml:space="preserve">lambda_0</t>
  </si>
  <si>
    <t xml:space="preserve">marginal dJ/dK0 = Q*A^N</t>
  </si>
  <si>
    <t xml:space="preserve">u0*</t>
  </si>
  <si>
    <t xml:space="preserve">u5*</t>
  </si>
  <si>
    <t xml:space="preserve">K_N</t>
  </si>
  <si>
    <t xml:space="preserve">c (unit cost)</t>
  </si>
  <si>
    <t xml:space="preserve">sigma_k = lam_{k+1} - c</t>
  </si>
  <si>
    <t xml:space="preserve">u_k (bang-bang)</t>
  </si>
  <si>
    <t xml:space="preserve">cost</t>
  </si>
  <si>
    <t xml:space="preserve">sigma_0</t>
  </si>
  <si>
    <t xml:space="preserve">sigma_1</t>
  </si>
  <si>
    <t xml:space="preserve">switch k = MATCH(1,u,0)-1</t>
  </si>
  <si>
    <t xml:space="preserve">n active</t>
  </si>
  <si>
    <t xml:space="preserve">J* = Q*K_N - sum cost</t>
  </si>
  <si>
    <t xml:space="preserve">Checkpoint</t>
  </si>
  <si>
    <t xml:space="preserve">Engine value</t>
  </si>
  <si>
    <t xml:space="preserve">Meaning</t>
  </si>
  <si>
    <t xml:space="preserve">Marginal value of K at k=0</t>
  </si>
  <si>
    <t xml:space="preserve">u0_star</t>
  </si>
  <si>
    <t xml:space="preserve">First control</t>
  </si>
  <si>
    <t xml:space="preserve">u5_star</t>
  </si>
  <si>
    <t xml:space="preserve">Last control: rises to Q</t>
  </si>
  <si>
    <t xml:space="preserve">K_N_p1</t>
  </si>
  <si>
    <t xml:space="preserve">Terminal capital</t>
  </si>
  <si>
    <t xml:space="preserve">J_star_p1</t>
  </si>
  <si>
    <t xml:space="preserve">The quadratic problem's value</t>
  </si>
  <si>
    <t xml:space="preserve">marginal_dJ_dK0</t>
  </si>
  <si>
    <t xml:space="preserve">equals lambda_0, exactly</t>
  </si>
  <si>
    <t xml:space="preserve">Barely negative: wait</t>
  </si>
  <si>
    <t xml:space="preserve">Positive: full throttle</t>
  </si>
  <si>
    <t xml:space="preserve">switch_k</t>
  </si>
  <si>
    <t xml:space="preserve">One sign change, one switch</t>
  </si>
  <si>
    <t xml:space="preserve">n_active</t>
  </si>
  <si>
    <t xml:space="preserve">Five active periods</t>
  </si>
  <si>
    <t xml:space="preserve">J_star_p2</t>
  </si>
  <si>
    <t xml:space="preserve">The bang-bang value</t>
  </si>
  <si>
    <t xml:space="preserve">K_N_p2</t>
  </si>
  <si>
    <t xml:space="preserve">Terminal capital, problem 2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</si>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</sst>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5" min="4" style="1" width="14"/>
    <col collapsed="false" customWidth="true" hidden="false" outlineLevel="0" max="6" min="6" style="1" width="16"/>
    <col collapsed="false" customWidth="true" hidden="false" outlineLevel="0" max="7" min="7" style="1" width="14"/>
  </cols>
  <sheetData>
    <row r="1" customFormat="false" ht="15" hidden="false" customHeight="true" outlineLevel="0" collapsed="false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/>
    </row>
    <row r="2" customFormat="false" ht="15" hidden="false" customHeight="true" outlineLevel="0" collapsed="false">
      <c r="A2" s="3" t="n">
        <v>0</v>
      </c>
      <c r="B2" s="5" t="n">
        <f aca="false">$G$3*$G$2^($G$5-A2)</f>
        <v>1.062882</v>
      </c>
      <c r="C2" s="5" t="n">
        <f aca="false">B3</f>
        <v>1.18098</v>
      </c>
      <c r="D2" s="5" t="n">
        <f aca="false">G4</f>
        <v>4</v>
      </c>
      <c r="E2" s="5" t="n">
        <f aca="false">C2^2/2</f>
        <v>0.6973568802</v>
      </c>
      <c r="F2" s="3" t="s">
        <v>10</v>
      </c>
      <c r="G2" s="6" t="n">
        <v>0.9</v>
      </c>
    </row>
    <row r="3" customFormat="false" ht="15" hidden="false" customHeight="true" outlineLevel="0" collapsed="false">
      <c r="A3" s="3" t="n">
        <v>1</v>
      </c>
      <c r="B3" s="5" t="n">
        <f aca="false">$G$3*$G$2^($G$5-A3)</f>
        <v>1.18098</v>
      </c>
      <c r="C3" s="5" t="n">
        <f aca="false">B4</f>
        <v>1.3122</v>
      </c>
      <c r="D3" s="5" t="n">
        <f aca="false">$G$2*D2+C2</f>
        <v>4.78098</v>
      </c>
      <c r="E3" s="5" t="n">
        <f aca="false">C3^2/2</f>
        <v>0.86093442</v>
      </c>
      <c r="F3" s="3" t="s">
        <v>11</v>
      </c>
      <c r="G3" s="6" t="n">
        <v>2</v>
      </c>
    </row>
    <row r="4" customFormat="false" ht="15" hidden="false" customHeight="true" outlineLevel="0" collapsed="false">
      <c r="A4" s="3" t="n">
        <v>2</v>
      </c>
      <c r="B4" s="5" t="n">
        <f aca="false">$G$3*$G$2^($G$5-A4)</f>
        <v>1.3122</v>
      </c>
      <c r="C4" s="5" t="n">
        <f aca="false">B5</f>
        <v>1.458</v>
      </c>
      <c r="D4" s="5" t="n">
        <f aca="false">$G$2*D3+C3</f>
        <v>5.615082</v>
      </c>
      <c r="E4" s="5" t="n">
        <f aca="false">C4^2/2</f>
        <v>1.062882</v>
      </c>
      <c r="F4" s="3" t="s">
        <v>12</v>
      </c>
      <c r="G4" s="6" t="n">
        <v>4</v>
      </c>
    </row>
    <row r="5" customFormat="false" ht="15" hidden="false" customHeight="true" outlineLevel="0" collapsed="false">
      <c r="A5" s="3" t="n">
        <v>3</v>
      </c>
      <c r="B5" s="5" t="n">
        <f aca="false">$G$3*$G$2^($G$5-A5)</f>
        <v>1.458</v>
      </c>
      <c r="C5" s="5" t="n">
        <f aca="false">B6</f>
        <v>1.62</v>
      </c>
      <c r="D5" s="5" t="n">
        <f aca="false">$G$2*D4+C4</f>
        <v>6.5115738</v>
      </c>
      <c r="E5" s="5" t="n">
        <f aca="false">C5^2/2</f>
        <v>1.3122</v>
      </c>
      <c r="F5" s="3" t="s">
        <v>13</v>
      </c>
      <c r="G5" s="6" t="n">
        <v>6</v>
      </c>
    </row>
    <row r="6" customFormat="false" ht="15" hidden="false" customHeight="true" outlineLevel="0" collapsed="false">
      <c r="A6" s="3" t="n">
        <v>4</v>
      </c>
      <c r="B6" s="5" t="n">
        <f aca="false">$G$3*$G$2^($G$5-A6)</f>
        <v>1.62</v>
      </c>
      <c r="C6" s="5" t="n">
        <f aca="false">B7</f>
        <v>1.8</v>
      </c>
      <c r="D6" s="5" t="n">
        <f aca="false">$G$2*D5+C5</f>
        <v>7.48041642</v>
      </c>
      <c r="E6" s="5" t="n">
        <f aca="false">C6^2/2</f>
        <v>1.62</v>
      </c>
    </row>
    <row r="7" customFormat="false" ht="15" hidden="false" customHeight="true" outlineLevel="0" collapsed="false">
      <c r="A7" s="3" t="n">
        <v>5</v>
      </c>
      <c r="B7" s="5" t="n">
        <f aca="false">$G$3*$G$2^($G$5-A7)</f>
        <v>1.8</v>
      </c>
      <c r="C7" s="5" t="n">
        <f aca="false">B8</f>
        <v>2</v>
      </c>
      <c r="D7" s="5" t="n">
        <f aca="false">$G$2*D6+C6</f>
        <v>8.532374778</v>
      </c>
      <c r="E7" s="5" t="n">
        <f aca="false">C7^2/2</f>
        <v>2</v>
      </c>
    </row>
    <row r="8" customFormat="false" ht="15" hidden="false" customHeight="true" outlineLevel="0" collapsed="false">
      <c r="A8" s="3" t="n">
        <v>6</v>
      </c>
      <c r="B8" s="5" t="n">
        <f aca="false">$G$3*$G$2^($G$5-A8)</f>
        <v>2</v>
      </c>
      <c r="C8" s="7"/>
      <c r="D8" s="5" t="n">
        <f aca="false">$G$2*D7+C7</f>
        <v>9.6791373002</v>
      </c>
      <c r="E8" s="7"/>
    </row>
    <row r="10" customFormat="false" ht="15" hidden="false" customHeight="true" outlineLevel="0" collapsed="false">
      <c r="A10" s="3" t="s">
        <v>14</v>
      </c>
      <c r="D10" s="8" t="n">
        <f aca="false">G3*D8-SUM(E2:E7)</f>
        <v>11.8049013002</v>
      </c>
    </row>
    <row r="11" customFormat="false" ht="15" hidden="false" customHeight="true" outlineLevel="0" collapsed="false">
      <c r="A11" s="3" t="s">
        <v>15</v>
      </c>
      <c r="D11" s="8" t="n">
        <f aca="false">B2</f>
        <v>1.062882</v>
      </c>
    </row>
    <row r="12" customFormat="false" ht="15" hidden="false" customHeight="true" outlineLevel="0" collapsed="false">
      <c r="A12" s="3" t="s">
        <v>16</v>
      </c>
      <c r="D12" s="8" t="n">
        <f aca="false">G3*G2^G5</f>
        <v>1.062882</v>
      </c>
    </row>
    <row r="13" customFormat="false" ht="15" hidden="false" customHeight="true" outlineLevel="0" collapsed="false">
      <c r="A13" s="3" t="s">
        <v>17</v>
      </c>
      <c r="D13" s="8" t="n">
        <f aca="false">C2</f>
        <v>1.18098</v>
      </c>
    </row>
    <row r="14" customFormat="false" ht="15" hidden="false" customHeight="true" outlineLevel="0" collapsed="false">
      <c r="A14" s="3" t="s">
        <v>18</v>
      </c>
      <c r="D14" s="8" t="n">
        <f aca="false">C7</f>
        <v>2</v>
      </c>
    </row>
    <row r="15" customFormat="false" ht="15" hidden="false" customHeight="true" outlineLevel="0" collapsed="false">
      <c r="A15" s="3" t="s">
        <v>19</v>
      </c>
      <c r="D15" s="8" t="n">
        <f aca="false">D8</f>
        <v>9.6791373002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3" min="2" style="1" width="14"/>
    <col collapsed="false" customWidth="true" hidden="false" outlineLevel="0" max="4" min="4" style="1" width="10"/>
    <col collapsed="false" customWidth="true" hidden="false" outlineLevel="0" max="6" min="5" style="1" width="14"/>
  </cols>
  <sheetData>
    <row r="1" customFormat="false" ht="15" hidden="false" customHeight="true" outlineLevel="0" collapsed="false">
      <c r="E1" s="3" t="s">
        <v>20</v>
      </c>
      <c r="F1" s="6" t="n">
        <v>1.2</v>
      </c>
    </row>
    <row r="2" customFormat="false" ht="15" hidden="false" customHeight="true" outlineLevel="0" collapsed="false">
      <c r="A2" s="4" t="s">
        <v>5</v>
      </c>
      <c r="B2" s="4" t="s">
        <v>21</v>
      </c>
      <c r="C2" s="4" t="s">
        <v>22</v>
      </c>
      <c r="D2" s="4" t="s">
        <v>8</v>
      </c>
      <c r="E2" s="4" t="s">
        <v>23</v>
      </c>
      <c r="F2" s="4"/>
    </row>
    <row r="3" customFormat="false" ht="15" hidden="false" customHeight="true" outlineLevel="0" collapsed="false">
      <c r="A3" s="3" t="n">
        <v>0</v>
      </c>
      <c r="B3" s="5" t="n">
        <f aca="false">Pontryagin!B3-$F$1</f>
        <v>-0.0190199999999998</v>
      </c>
      <c r="C3" s="5" t="n">
        <f aca="false">IF(B3&gt;0,1,0)</f>
        <v>0</v>
      </c>
      <c r="D3" s="5" t="n">
        <f aca="false">Pontryagin!G4</f>
        <v>4</v>
      </c>
      <c r="E3" s="5" t="n">
        <f aca="false">$F$1*C3</f>
        <v>0</v>
      </c>
    </row>
    <row r="4" customFormat="false" ht="15" hidden="false" customHeight="true" outlineLevel="0" collapsed="false">
      <c r="A4" s="3" t="n">
        <v>1</v>
      </c>
      <c r="B4" s="5" t="n">
        <f aca="false">Pontryagin!B4-$F$1</f>
        <v>0.1122</v>
      </c>
      <c r="C4" s="5" t="n">
        <f aca="false">IF(B4&gt;0,1,0)</f>
        <v>1</v>
      </c>
      <c r="D4" s="5" t="n">
        <f aca="false">Pontryagin!$G$2*D3+C3</f>
        <v>3.6</v>
      </c>
      <c r="E4" s="5" t="n">
        <f aca="false">$F$1*C4</f>
        <v>1.2</v>
      </c>
    </row>
    <row r="5" customFormat="false" ht="15" hidden="false" customHeight="true" outlineLevel="0" collapsed="false">
      <c r="A5" s="3" t="n">
        <v>2</v>
      </c>
      <c r="B5" s="5" t="n">
        <f aca="false">Pontryagin!B5-$F$1</f>
        <v>0.258</v>
      </c>
      <c r="C5" s="5" t="n">
        <f aca="false">IF(B5&gt;0,1,0)</f>
        <v>1</v>
      </c>
      <c r="D5" s="5" t="n">
        <f aca="false">Pontryagin!$G$2*D4+C4</f>
        <v>4.24</v>
      </c>
      <c r="E5" s="5" t="n">
        <f aca="false">$F$1*C5</f>
        <v>1.2</v>
      </c>
    </row>
    <row r="6" customFormat="false" ht="15" hidden="false" customHeight="true" outlineLevel="0" collapsed="false">
      <c r="A6" s="3" t="n">
        <v>3</v>
      </c>
      <c r="B6" s="5" t="n">
        <f aca="false">Pontryagin!B6-$F$1</f>
        <v>0.42</v>
      </c>
      <c r="C6" s="5" t="n">
        <f aca="false">IF(B6&gt;0,1,0)</f>
        <v>1</v>
      </c>
      <c r="D6" s="5" t="n">
        <f aca="false">Pontryagin!$G$2*D5+C5</f>
        <v>4.816</v>
      </c>
      <c r="E6" s="5" t="n">
        <f aca="false">$F$1*C6</f>
        <v>1.2</v>
      </c>
    </row>
    <row r="7" customFormat="false" ht="15" hidden="false" customHeight="true" outlineLevel="0" collapsed="false">
      <c r="A7" s="3" t="n">
        <v>4</v>
      </c>
      <c r="B7" s="5" t="n">
        <f aca="false">Pontryagin!B7-$F$1</f>
        <v>0.6</v>
      </c>
      <c r="C7" s="5" t="n">
        <f aca="false">IF(B7&gt;0,1,0)</f>
        <v>1</v>
      </c>
      <c r="D7" s="5" t="n">
        <f aca="false">Pontryagin!$G$2*D6+C6</f>
        <v>5.3344</v>
      </c>
      <c r="E7" s="5" t="n">
        <f aca="false">$F$1*C7</f>
        <v>1.2</v>
      </c>
    </row>
    <row r="8" customFormat="false" ht="15" hidden="false" customHeight="true" outlineLevel="0" collapsed="false">
      <c r="A8" s="3" t="n">
        <v>5</v>
      </c>
      <c r="B8" s="5" t="n">
        <f aca="false">Pontryagin!B8-$F$1</f>
        <v>0.8</v>
      </c>
      <c r="C8" s="5" t="n">
        <f aca="false">IF(B8&gt;0,1,0)</f>
        <v>1</v>
      </c>
      <c r="D8" s="5" t="n">
        <f aca="false">Pontryagin!$G$2*D7+C7</f>
        <v>5.80096</v>
      </c>
      <c r="E8" s="5" t="n">
        <f aca="false">$F$1*C8</f>
        <v>1.2</v>
      </c>
    </row>
    <row r="9" customFormat="false" ht="15" hidden="false" customHeight="true" outlineLevel="0" collapsed="false">
      <c r="A9" s="3" t="n">
        <v>6</v>
      </c>
      <c r="B9" s="7"/>
      <c r="C9" s="7"/>
      <c r="D9" s="5" t="n">
        <f aca="false">Pontryagin!$G$2*D8+C8</f>
        <v>6.220864</v>
      </c>
      <c r="E9" s="7"/>
    </row>
    <row r="11" customFormat="false" ht="15" hidden="false" customHeight="true" outlineLevel="0" collapsed="false">
      <c r="A11" s="3" t="s">
        <v>24</v>
      </c>
      <c r="D11" s="8" t="n">
        <f aca="false">B3</f>
        <v>-0.0190199999999998</v>
      </c>
    </row>
    <row r="12" customFormat="false" ht="15" hidden="false" customHeight="true" outlineLevel="0" collapsed="false">
      <c r="A12" s="3" t="s">
        <v>25</v>
      </c>
      <c r="D12" s="8" t="n">
        <f aca="false">B4</f>
        <v>0.1122</v>
      </c>
    </row>
    <row r="13" customFormat="false" ht="15" hidden="false" customHeight="true" outlineLevel="0" collapsed="false">
      <c r="A13" s="3" t="s">
        <v>26</v>
      </c>
      <c r="D13" s="8" t="n">
        <f aca="false">MATCH(1,C3:C8,0)-1</f>
        <v>1</v>
      </c>
    </row>
    <row r="14" customFormat="false" ht="15" hidden="false" customHeight="true" outlineLevel="0" collapsed="false">
      <c r="A14" s="3" t="s">
        <v>27</v>
      </c>
      <c r="D14" s="8" t="n">
        <f aca="false">SUM(C3:C8)</f>
        <v>5</v>
      </c>
    </row>
    <row r="15" customFormat="false" ht="15" hidden="false" customHeight="true" outlineLevel="0" collapsed="false">
      <c r="A15" s="3" t="s">
        <v>28</v>
      </c>
      <c r="D15" s="8" t="n">
        <f aca="false">Pontryagin!G3*D9-SUM(E3:E8)</f>
        <v>6.441728</v>
      </c>
    </row>
    <row r="16" customFormat="false" ht="15" hidden="false" customHeight="true" outlineLevel="0" collapsed="false">
      <c r="A16" s="3" t="s">
        <v>19</v>
      </c>
      <c r="D16" s="8" t="n">
        <f aca="false">D9</f>
        <v>6.220864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6"/>
    <col collapsed="false" customWidth="true" hidden="false" outlineLevel="0" max="3" min="3" style="1" width="64"/>
  </cols>
  <sheetData>
    <row r="1" customFormat="false" ht="15" hidden="false" customHeight="true" outlineLevel="0" collapsed="false">
      <c r="A1" s="4" t="s">
        <v>29</v>
      </c>
      <c r="B1" s="4" t="s">
        <v>30</v>
      </c>
      <c r="C1" s="4" t="s">
        <v>31</v>
      </c>
    </row>
    <row r="2" customFormat="false" ht="15" hidden="false" customHeight="true" outlineLevel="0" collapsed="false">
      <c r="A2" s="3" t="s">
        <v>15</v>
      </c>
      <c r="B2" s="9" t="n">
        <v>1.0629</v>
      </c>
      <c r="C2" s="3" t="s">
        <v>32</v>
      </c>
    </row>
    <row r="3" customFormat="false" ht="15" hidden="false" customHeight="true" outlineLevel="0" collapsed="false">
      <c r="A3" s="3" t="s">
        <v>33</v>
      </c>
      <c r="B3" s="9" t="n">
        <v>1.181</v>
      </c>
      <c r="C3" s="3" t="s">
        <v>34</v>
      </c>
    </row>
    <row r="4" customFormat="false" ht="15" hidden="false" customHeight="true" outlineLevel="0" collapsed="false">
      <c r="A4" s="3" t="s">
        <v>35</v>
      </c>
      <c r="B4" s="9" t="n">
        <v>2</v>
      </c>
      <c r="C4" s="3" t="s">
        <v>36</v>
      </c>
    </row>
    <row r="5" customFormat="false" ht="15" hidden="false" customHeight="true" outlineLevel="0" collapsed="false">
      <c r="A5" s="3" t="s">
        <v>37</v>
      </c>
      <c r="B5" s="9" t="n">
        <v>9.6791</v>
      </c>
      <c r="C5" s="3" t="s">
        <v>38</v>
      </c>
    </row>
    <row r="6" customFormat="false" ht="15" hidden="false" customHeight="true" outlineLevel="0" collapsed="false">
      <c r="A6" s="3" t="s">
        <v>39</v>
      </c>
      <c r="B6" s="9" t="n">
        <v>11.8049</v>
      </c>
      <c r="C6" s="3" t="s">
        <v>40</v>
      </c>
    </row>
    <row r="7" customFormat="false" ht="15" hidden="false" customHeight="true" outlineLevel="0" collapsed="false">
      <c r="A7" s="3" t="s">
        <v>41</v>
      </c>
      <c r="B7" s="9" t="n">
        <v>1.0629</v>
      </c>
      <c r="C7" s="3" t="s">
        <v>42</v>
      </c>
    </row>
    <row r="8" customFormat="false" ht="15" hidden="false" customHeight="true" outlineLevel="0" collapsed="false">
      <c r="A8" s="3" t="s">
        <v>24</v>
      </c>
      <c r="B8" s="9" t="n">
        <v>-0.019</v>
      </c>
      <c r="C8" s="3" t="s">
        <v>43</v>
      </c>
    </row>
    <row r="9" customFormat="false" ht="15" hidden="false" customHeight="true" outlineLevel="0" collapsed="false">
      <c r="A9" s="3" t="s">
        <v>25</v>
      </c>
      <c r="B9" s="9" t="n">
        <v>0.1122</v>
      </c>
      <c r="C9" s="3" t="s">
        <v>44</v>
      </c>
    </row>
    <row r="10" customFormat="false" ht="15" hidden="false" customHeight="true" outlineLevel="0" collapsed="false">
      <c r="A10" s="3" t="s">
        <v>45</v>
      </c>
      <c r="B10" s="9" t="n">
        <v>1</v>
      </c>
      <c r="C10" s="3" t="s">
        <v>46</v>
      </c>
    </row>
    <row r="11" customFormat="false" ht="15" hidden="false" customHeight="true" outlineLevel="0" collapsed="false">
      <c r="A11" s="3" t="s">
        <v>47</v>
      </c>
      <c r="B11" s="9" t="n">
        <v>5</v>
      </c>
      <c r="C11" s="3" t="s">
        <v>48</v>
      </c>
    </row>
    <row r="12" customFormat="false" ht="15" hidden="false" customHeight="true" outlineLevel="0" collapsed="false">
      <c r="A12" s="3" t="s">
        <v>49</v>
      </c>
      <c r="B12" s="9" t="n">
        <v>6.4417</v>
      </c>
      <c r="C12" s="3" t="s">
        <v>50</v>
      </c>
    </row>
    <row r="13" customFormat="false" ht="15" hidden="false" customHeight="true" outlineLevel="0" collapsed="false">
      <c r="A13" s="3" t="s">
        <v>51</v>
      </c>
      <c r="B13" s="9" t="n">
        <v>6.2209</v>
      </c>
      <c r="C13" s="3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4" t="s">
        <v>29</v>
      </c>
      <c r="B1" s="4" t="s">
        <v>53</v>
      </c>
      <c r="C1" s="4" t="s">
        <v>30</v>
      </c>
      <c r="D1" s="4" t="s">
        <v>54</v>
      </c>
      <c r="E1" s="4" t="s">
        <v>55</v>
      </c>
    </row>
    <row r="2" customFormat="false" ht="15" hidden="false" customHeight="true" outlineLevel="0" collapsed="false">
      <c r="A2" s="3" t="s">
        <v>15</v>
      </c>
      <c r="B2" s="5" t="n">
        <f aca="false">Pontryagin!D11</f>
        <v>1.062882</v>
      </c>
      <c r="C2" s="5" t="n">
        <f aca="false">Reference_Values!B2</f>
        <v>1.0629</v>
      </c>
      <c r="D2" s="3" t="n">
        <f aca="false">ABS(B2-C2)</f>
        <v>1.79999999998515E-005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33</v>
      </c>
      <c r="B3" s="5" t="n">
        <f aca="false">Pontryagin!D13</f>
        <v>1.18098</v>
      </c>
      <c r="C3" s="5" t="n">
        <f aca="false">Reference_Values!B3</f>
        <v>1.181</v>
      </c>
      <c r="D3" s="3" t="n">
        <f aca="false">ABS(B3-C3)</f>
        <v>1.9999999999909E-005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35</v>
      </c>
      <c r="B4" s="5" t="n">
        <f aca="false">Pontryagin!D14</f>
        <v>2</v>
      </c>
      <c r="C4" s="5" t="n">
        <f aca="false">Reference_Values!B4</f>
        <v>2</v>
      </c>
      <c r="D4" s="3" t="n">
        <f aca="false">ABS(B4-C4)</f>
        <v>0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37</v>
      </c>
      <c r="B5" s="5" t="n">
        <f aca="false">Pontryagin!D15</f>
        <v>9.6791373002</v>
      </c>
      <c r="C5" s="5" t="n">
        <f aca="false">Reference_Values!B5</f>
        <v>9.6791</v>
      </c>
      <c r="D5" s="3" t="n">
        <f aca="false">ABS(B5-C5)</f>
        <v>3.73002000007006E-005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39</v>
      </c>
      <c r="B6" s="5" t="n">
        <f aca="false">Pontryagin!D10</f>
        <v>11.8049013002</v>
      </c>
      <c r="C6" s="5" t="n">
        <f aca="false">Reference_Values!B6</f>
        <v>11.8049</v>
      </c>
      <c r="D6" s="3" t="n">
        <f aca="false">ABS(B6-C6)</f>
        <v>1.30020000099762E-006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41</v>
      </c>
      <c r="B7" s="5" t="n">
        <f aca="false">Pontryagin!D12</f>
        <v>1.062882</v>
      </c>
      <c r="C7" s="5" t="n">
        <f aca="false">Reference_Values!B7</f>
        <v>1.0629</v>
      </c>
      <c r="D7" s="3" t="n">
        <f aca="false">ABS(B7-C7)</f>
        <v>1.79999999998515E-005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24</v>
      </c>
      <c r="B8" s="5" t="n">
        <f aca="false">BangBang!D11</f>
        <v>-0.0190199999999998</v>
      </c>
      <c r="C8" s="5" t="n">
        <f aca="false">Reference_Values!B8</f>
        <v>-0.019</v>
      </c>
      <c r="D8" s="3" t="n">
        <f aca="false">ABS(B8-C8)</f>
        <v>1.99999999998153E-005</v>
      </c>
      <c r="E8" s="2" t="str">
        <f aca="false">IF(D8&lt;0.0005,"PASS","FAIL")</f>
        <v>PASS</v>
      </c>
    </row>
    <row r="9" customFormat="false" ht="15" hidden="false" customHeight="true" outlineLevel="0" collapsed="false">
      <c r="A9" s="3" t="s">
        <v>25</v>
      </c>
      <c r="B9" s="5" t="n">
        <f aca="false">BangBang!D12</f>
        <v>0.1122</v>
      </c>
      <c r="C9" s="5" t="n">
        <f aca="false">Reference_Values!B9</f>
        <v>0.1122</v>
      </c>
      <c r="D9" s="3" t="n">
        <f aca="false">ABS(B9-C9)</f>
        <v>0</v>
      </c>
      <c r="E9" s="2" t="str">
        <f aca="false">IF(D9&lt;0.0005,"PASS","FAIL")</f>
        <v>PASS</v>
      </c>
    </row>
    <row r="10" customFormat="false" ht="15" hidden="false" customHeight="true" outlineLevel="0" collapsed="false">
      <c r="A10" s="3" t="s">
        <v>45</v>
      </c>
      <c r="B10" s="5" t="n">
        <f aca="false">BangBang!D13</f>
        <v>1</v>
      </c>
      <c r="C10" s="5" t="n">
        <f aca="false">Reference_Values!B10</f>
        <v>1</v>
      </c>
      <c r="D10" s="3" t="n">
        <f aca="false">ABS(B10-C10)</f>
        <v>0</v>
      </c>
      <c r="E10" s="2" t="str">
        <f aca="false">IF(D10&lt;0.0005,"PASS","FAIL")</f>
        <v>PASS</v>
      </c>
    </row>
    <row r="11" customFormat="false" ht="15" hidden="false" customHeight="true" outlineLevel="0" collapsed="false">
      <c r="A11" s="3" t="s">
        <v>47</v>
      </c>
      <c r="B11" s="5" t="n">
        <f aca="false">BangBang!D14</f>
        <v>5</v>
      </c>
      <c r="C11" s="5" t="n">
        <f aca="false">Reference_Values!B11</f>
        <v>5</v>
      </c>
      <c r="D11" s="3" t="n">
        <f aca="false">ABS(B11-C11)</f>
        <v>0</v>
      </c>
      <c r="E11" s="2" t="str">
        <f aca="false">IF(D11&lt;0.0005,"PASS","FAIL")</f>
        <v>PASS</v>
      </c>
    </row>
    <row r="12" customFormat="false" ht="15" hidden="false" customHeight="true" outlineLevel="0" collapsed="false">
      <c r="A12" s="3" t="s">
        <v>49</v>
      </c>
      <c r="B12" s="5" t="n">
        <f aca="false">BangBang!D15</f>
        <v>6.441728</v>
      </c>
      <c r="C12" s="5" t="n">
        <f aca="false">Reference_Values!B12</f>
        <v>6.4417</v>
      </c>
      <c r="D12" s="3" t="n">
        <f aca="false">ABS(B12-C12)</f>
        <v>2.80000000012492E-005</v>
      </c>
      <c r="E12" s="2" t="str">
        <f aca="false">IF(D12&lt;0.0005,"PASS","FAIL")</f>
        <v>PASS</v>
      </c>
    </row>
    <row r="13" customFormat="false" ht="15" hidden="false" customHeight="true" outlineLevel="0" collapsed="false">
      <c r="A13" s="3" t="s">
        <v>51</v>
      </c>
      <c r="B13" s="5" t="n">
        <f aca="false">BangBang!D16</f>
        <v>6.220864</v>
      </c>
      <c r="C13" s="5" t="n">
        <f aca="false">Reference_Values!B13</f>
        <v>6.2209</v>
      </c>
      <c r="D13" s="3" t="n">
        <f aca="false">ABS(B13-C13)</f>
        <v>3.59999999997029E-005</v>
      </c>
      <c r="E13" s="2" t="str">
        <f aca="false">IF(D13&lt;0.0005,"PASS","FAIL")</f>
        <v>PASS</v>
      </c>
    </row>
    <row r="15" customFormat="false" ht="15" hidden="false" customHeight="true" outlineLevel="0" collapsed="false">
      <c r="A15" s="3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2026-07-14T00:01:19Z</dcterms:created>
  <dc:creator>openpyxl</dc:creator>
  <dc:description/>
  <dc:language>en-US</dc:language>
  <cp:lastModifiedBy/>
  <dcterms:modified xsi:type="dcterms:W3CDTF">2026-07-14T00:01:50Z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