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Memberships" sheetId="2" state="visible" r:id="rId4"/>
    <sheet name="Sugeno" sheetId="3" state="visible" r:id="rId5"/>
    <sheet name="ANFIS_Fit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<sst xmlns="http://schemas.openxmlformats.org/spreadsheetml/2006/main" count="96" uniqueCount="69">
  <si>
    <t xml:space="preserve">DCT Laboratory — Vol II, Ch 10: Neuro-Fuzzy Robust Enterprise Optimization</t>
  </si>
  <si>
    <t xml:space="preserve">Seed 26210 · Companion to DCT_V2_Ch10_Lab.ipynb and AXIOM-10 (Vol. II).</t>
  </si>
  <si>
    <t xml:space="preserve">Triangular memberships as MAX/MIN formulas; the three-rule Sugeno blend and the crisp-vs-fuzzy</t>
  </si>
  <si>
    <t xml:space="preserve">robustness comparison at the x=5 boundary; the ANFIS-calibrated consequents (fitted in the</t>
  </si>
  <si>
    <t xml:space="preserve">notebook's least-squares cell) verified against the cost curve. Pale-gold cells are inputs.</t>
  </si>
  <si>
    <t xml:space="preserve">x</t>
  </si>
  <si>
    <t xml:space="preserve">mu_L</t>
  </si>
  <si>
    <t xml:space="preserve">mu_M</t>
  </si>
  <si>
    <t xml:space="preserve">mu_H</t>
  </si>
  <si>
    <t xml:space="preserve">sum</t>
  </si>
  <si>
    <t xml:space="preserve">mu_L(3)</t>
  </si>
  <si>
    <t xml:space="preserve">mu_M(3)</t>
  </si>
  <si>
    <t xml:space="preserve">mu_H(3)</t>
  </si>
  <si>
    <t xml:space="preserve">partition sum at 3</t>
  </si>
  <si>
    <t xml:space="preserve">Expert consequents y_i = a_i + b_i*x</t>
  </si>
  <si>
    <t xml:space="preserve">rule</t>
  </si>
  <si>
    <t xml:space="preserve">a</t>
  </si>
  <si>
    <t xml:space="preserve">b</t>
  </si>
  <si>
    <t xml:space="preserve">L</t>
  </si>
  <si>
    <t xml:space="preserve">M</t>
  </si>
  <si>
    <t xml:space="preserve">H</t>
  </si>
  <si>
    <t xml:space="preserve">yhat</t>
  </si>
  <si>
    <t xml:space="preserve">yhat(3)</t>
  </si>
  <si>
    <t xml:space="preserve">yhat(7)</t>
  </si>
  <si>
    <t xml:space="preserve">crisp jump |y_H(5.1)-y_M(4.9)|</t>
  </si>
  <si>
    <t xml:space="preserve">fuzzy delta |yhat(5.1)-yhat(4.9)|</t>
  </si>
  <si>
    <t xml:space="preserve">robustness ratio</t>
  </si>
  <si>
    <t xml:space="preserve">Calibrated consequents (least squares, fitted in the notebook)</t>
  </si>
  <si>
    <t xml:space="preserve">target 20-3x+0.35x^2</t>
  </si>
  <si>
    <t xml:space="preserve">yhat expert</t>
  </si>
  <si>
    <t xml:space="preserve">yhat fitted</t>
  </si>
  <si>
    <t xml:space="preserve">sqerr expert</t>
  </si>
  <si>
    <t xml:space="preserve">sqerr fitted</t>
  </si>
  <si>
    <t xml:space="preserve">RMSE expert</t>
  </si>
  <si>
    <t xml:space="preserve">RMSE fitted</t>
  </si>
  <si>
    <t xml:space="preserve">yfit(3)</t>
  </si>
  <si>
    <t xml:space="preserve">yfit(7)</t>
  </si>
  <si>
    <t xml:space="preserve">Checkpoint</t>
  </si>
  <si>
    <t xml:space="preserve">Engine value</t>
  </si>
  <si>
    <t xml:space="preserve">Meaning</t>
  </si>
  <si>
    <t xml:space="preserve">mu_L_3</t>
  </si>
  <si>
    <t xml:space="preserve">Somewhat low</t>
  </si>
  <si>
    <t xml:space="preserve">mu_M_3</t>
  </si>
  <si>
    <t xml:space="preserve">Rather medium</t>
  </si>
  <si>
    <t xml:space="preserve">mu_H_3</t>
  </si>
  <si>
    <t xml:space="preserve">Not at all high</t>
  </si>
  <si>
    <t xml:space="preserve">partition_sum_3</t>
  </si>
  <si>
    <t xml:space="preserve">Fuzzification loses nothing</t>
  </si>
  <si>
    <t xml:space="preserve">yhat_3</t>
  </si>
  <si>
    <t xml:space="preserve">The expert blend at 3</t>
  </si>
  <si>
    <t xml:space="preserve">yhat_7</t>
  </si>
  <si>
    <t xml:space="preserve">And at 7</t>
  </si>
  <si>
    <t xml:space="preserve">crisp_jump</t>
  </si>
  <si>
    <t xml:space="preserve">The cliff at the threshold</t>
  </si>
  <si>
    <t xml:space="preserve">fuzzy_delta</t>
  </si>
  <si>
    <t xml:space="preserve">The blend's small step</t>
  </si>
  <si>
    <t xml:space="preserve">robustness_ratio</t>
  </si>
  <si>
    <t xml:space="preserve">5.3x calmer at the boundary</t>
  </si>
  <si>
    <t xml:space="preserve">rmse_expert</t>
  </si>
  <si>
    <t xml:space="preserve">Right grammar, wrong numbers</t>
  </si>
  <si>
    <t xml:space="preserve">rmse_fitted</t>
  </si>
  <si>
    <t xml:space="preserve">After the least-squares pass</t>
  </si>
  <si>
    <t xml:space="preserve">yfit_3</t>
  </si>
  <si>
    <t xml:space="preserve">Calibrated surface at 3</t>
  </si>
  <si>
    <t xml:space="preserve">yfit_7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</si>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</sst>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2"/>
    <col collapsed="false" customWidth="true" hidden="false" outlineLevel="0" max="6" min="6" style="0" width="18"/>
    <col collapsed="false" customWidth="true" hidden="false" outlineLevel="0" max="7" min="7" style="0" width="26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</row>
    <row r="2" customFormat="false" ht="15" hidden="false" customHeight="false" outlineLevel="0" collapsed="false">
      <c r="A2" s="2" t="n">
        <v>0</v>
      </c>
      <c r="B2" s="4" t="n">
        <f aca="false">MAX(0,MIN(1,(5-A2)/5))</f>
        <v>1</v>
      </c>
      <c r="C2" s="4" t="n">
        <f aca="false">IF(A2&lt;=5,MAX(0,A2/5),MAX(0,(10-A2)/5))</f>
        <v>0</v>
      </c>
      <c r="D2" s="4" t="n">
        <f aca="false">MAX(0,MIN(1,(A2-5)/5))</f>
        <v>0</v>
      </c>
      <c r="E2" s="4" t="n">
        <f aca="false">B2+C2+D2</f>
        <v>1</v>
      </c>
      <c r="F2" s="2" t="s">
        <v>10</v>
      </c>
      <c r="G2" s="5" t="n">
        <f aca="false">B5</f>
        <v>0.4</v>
      </c>
    </row>
    <row r="3" customFormat="false" ht="15" hidden="false" customHeight="false" outlineLevel="0" collapsed="false">
      <c r="A3" s="2" t="n">
        <v>1</v>
      </c>
      <c r="B3" s="4" t="n">
        <f aca="false">MAX(0,MIN(1,(5-A3)/5))</f>
        <v>0.8</v>
      </c>
      <c r="C3" s="4" t="n">
        <f aca="false">IF(A3&lt;=5,MAX(0,A3/5),MAX(0,(10-A3)/5))</f>
        <v>0.2</v>
      </c>
      <c r="D3" s="4" t="n">
        <f aca="false">MAX(0,MIN(1,(A3-5)/5))</f>
        <v>0</v>
      </c>
      <c r="E3" s="4" t="n">
        <f aca="false">B3+C3+D3</f>
        <v>1</v>
      </c>
      <c r="F3" s="2" t="s">
        <v>11</v>
      </c>
      <c r="G3" s="5" t="n">
        <f aca="false">C5</f>
        <v>0.6</v>
      </c>
    </row>
    <row r="4" customFormat="false" ht="15" hidden="false" customHeight="false" outlineLevel="0" collapsed="false">
      <c r="A4" s="2" t="n">
        <v>2</v>
      </c>
      <c r="B4" s="4" t="n">
        <f aca="false">MAX(0,MIN(1,(5-A4)/5))</f>
        <v>0.6</v>
      </c>
      <c r="C4" s="4" t="n">
        <f aca="false">IF(A4&lt;=5,MAX(0,A4/5),MAX(0,(10-A4)/5))</f>
        <v>0.4</v>
      </c>
      <c r="D4" s="4" t="n">
        <f aca="false">MAX(0,MIN(1,(A4-5)/5))</f>
        <v>0</v>
      </c>
      <c r="E4" s="4" t="n">
        <f aca="false">B4+C4+D4</f>
        <v>1</v>
      </c>
      <c r="F4" s="2" t="s">
        <v>12</v>
      </c>
      <c r="G4" s="5" t="n">
        <f aca="false">D5</f>
        <v>0</v>
      </c>
    </row>
    <row r="5" customFormat="false" ht="15" hidden="false" customHeight="false" outlineLevel="0" collapsed="false">
      <c r="A5" s="2" t="n">
        <v>3</v>
      </c>
      <c r="B5" s="4" t="n">
        <f aca="false">MAX(0,MIN(1,(5-A5)/5))</f>
        <v>0.4</v>
      </c>
      <c r="C5" s="4" t="n">
        <f aca="false">IF(A5&lt;=5,MAX(0,A5/5),MAX(0,(10-A5)/5))</f>
        <v>0.6</v>
      </c>
      <c r="D5" s="4" t="n">
        <f aca="false">MAX(0,MIN(1,(A5-5)/5))</f>
        <v>0</v>
      </c>
      <c r="E5" s="4" t="n">
        <f aca="false">B5+C5+D5</f>
        <v>1</v>
      </c>
      <c r="F5" s="2" t="s">
        <v>13</v>
      </c>
      <c r="G5" s="5" t="n">
        <f aca="false">E5</f>
        <v>1</v>
      </c>
    </row>
    <row r="6" customFormat="false" ht="15" hidden="false" customHeight="false" outlineLevel="0" collapsed="false">
      <c r="A6" s="2" t="n">
        <v>4</v>
      </c>
      <c r="B6" s="4" t="n">
        <f aca="false">MAX(0,MIN(1,(5-A6)/5))</f>
        <v>0.2</v>
      </c>
      <c r="C6" s="4" t="n">
        <f aca="false">IF(A6&lt;=5,MAX(0,A6/5),MAX(0,(10-A6)/5))</f>
        <v>0.8</v>
      </c>
      <c r="D6" s="4" t="n">
        <f aca="false">MAX(0,MIN(1,(A6-5)/5))</f>
        <v>0</v>
      </c>
      <c r="E6" s="4" t="n">
        <f aca="false">B6+C6+D6</f>
        <v>1</v>
      </c>
    </row>
    <row r="7" customFormat="false" ht="15" hidden="false" customHeight="false" outlineLevel="0" collapsed="false">
      <c r="A7" s="2" t="n">
        <v>5</v>
      </c>
      <c r="B7" s="4" t="n">
        <f aca="false">MAX(0,MIN(1,(5-A7)/5))</f>
        <v>0</v>
      </c>
      <c r="C7" s="4" t="n">
        <f aca="false">IF(A7&lt;=5,MAX(0,A7/5),MAX(0,(10-A7)/5))</f>
        <v>1</v>
      </c>
      <c r="D7" s="4" t="n">
        <f aca="false">MAX(0,MIN(1,(A7-5)/5))</f>
        <v>0</v>
      </c>
      <c r="E7" s="4" t="n">
        <f aca="false">B7+C7+D7</f>
        <v>1</v>
      </c>
    </row>
    <row r="8" customFormat="false" ht="15" hidden="false" customHeight="false" outlineLevel="0" collapsed="false">
      <c r="A8" s="2" t="n">
        <v>6</v>
      </c>
      <c r="B8" s="4" t="n">
        <f aca="false">MAX(0,MIN(1,(5-A8)/5))</f>
        <v>0</v>
      </c>
      <c r="C8" s="4" t="n">
        <f aca="false">IF(A8&lt;=5,MAX(0,A8/5),MAX(0,(10-A8)/5))</f>
        <v>0.8</v>
      </c>
      <c r="D8" s="4" t="n">
        <f aca="false">MAX(0,MIN(1,(A8-5)/5))</f>
        <v>0.2</v>
      </c>
      <c r="E8" s="4" t="n">
        <f aca="false">B8+C8+D8</f>
        <v>1</v>
      </c>
    </row>
    <row r="9" customFormat="false" ht="15" hidden="false" customHeight="false" outlineLevel="0" collapsed="false">
      <c r="A9" s="2" t="n">
        <v>7</v>
      </c>
      <c r="B9" s="4" t="n">
        <f aca="false">MAX(0,MIN(1,(5-A9)/5))</f>
        <v>0</v>
      </c>
      <c r="C9" s="4" t="n">
        <f aca="false">IF(A9&lt;=5,MAX(0,A9/5),MAX(0,(10-A9)/5))</f>
        <v>0.6</v>
      </c>
      <c r="D9" s="4" t="n">
        <f aca="false">MAX(0,MIN(1,(A9-5)/5))</f>
        <v>0.4</v>
      </c>
      <c r="E9" s="4" t="n">
        <f aca="false">B9+C9+D9</f>
        <v>1</v>
      </c>
    </row>
    <row r="10" customFormat="false" ht="15" hidden="false" customHeight="false" outlineLevel="0" collapsed="false">
      <c r="A10" s="2" t="n">
        <v>8</v>
      </c>
      <c r="B10" s="4" t="n">
        <f aca="false">MAX(0,MIN(1,(5-A10)/5))</f>
        <v>0</v>
      </c>
      <c r="C10" s="4" t="n">
        <f aca="false">IF(A10&lt;=5,MAX(0,A10/5),MAX(0,(10-A10)/5))</f>
        <v>0.4</v>
      </c>
      <c r="D10" s="4" t="n">
        <f aca="false">MAX(0,MIN(1,(A10-5)/5))</f>
        <v>0.6</v>
      </c>
      <c r="E10" s="4" t="n">
        <f aca="false">B10+C10+D10</f>
        <v>1</v>
      </c>
    </row>
    <row r="11" customFormat="false" ht="15" hidden="false" customHeight="false" outlineLevel="0" collapsed="false">
      <c r="A11" s="2" t="n">
        <v>9</v>
      </c>
      <c r="B11" s="4" t="n">
        <f aca="false">MAX(0,MIN(1,(5-A11)/5))</f>
        <v>0</v>
      </c>
      <c r="C11" s="4" t="n">
        <f aca="false">IF(A11&lt;=5,MAX(0,A11/5),MAX(0,(10-A11)/5))</f>
        <v>0.2</v>
      </c>
      <c r="D11" s="4" t="n">
        <f aca="false">MAX(0,MIN(1,(A11-5)/5))</f>
        <v>0.8</v>
      </c>
      <c r="E11" s="4" t="n">
        <f aca="false">B11+C11+D11</f>
        <v>1</v>
      </c>
    </row>
    <row r="12" customFormat="false" ht="15" hidden="false" customHeight="false" outlineLevel="0" collapsed="false">
      <c r="A12" s="2" t="n">
        <v>10</v>
      </c>
      <c r="B12" s="4" t="n">
        <f aca="false">MAX(0,MIN(1,(5-A12)/5))</f>
        <v>0</v>
      </c>
      <c r="C12" s="4" t="n">
        <f aca="false">IF(A12&lt;=5,MAX(0,A12/5),MAX(0,(10-A12)/5))</f>
        <v>0</v>
      </c>
      <c r="D12" s="4" t="n">
        <f aca="false">MAX(0,MIN(1,(A12-5)/5))</f>
        <v>1</v>
      </c>
      <c r="E12" s="4" t="n">
        <f aca="false">B12+C12+D12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2"/>
    <col collapsed="false" customWidth="true" hidden="false" outlineLevel="0" max="5" min="5" style="0" width="14"/>
    <col collapsed="false" customWidth="true" hidden="false" outlineLevel="0" max="6" min="6" style="0" width="4"/>
    <col collapsed="false" customWidth="true" hidden="false" outlineLevel="0" max="7" min="7" style="0" width="30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1" t="s">
        <v>14</v>
      </c>
    </row>
    <row r="2" customFormat="false" ht="15" hidden="false" customHeight="false" outlineLevel="0" collapsed="false">
      <c r="A2" s="3" t="s">
        <v>15</v>
      </c>
      <c r="B2" s="3" t="s">
        <v>16</v>
      </c>
      <c r="C2" s="3" t="s">
        <v>17</v>
      </c>
      <c r="D2" s="3"/>
      <c r="E2" s="3"/>
    </row>
    <row r="3" customFormat="false" ht="15" hidden="false" customHeight="false" outlineLevel="0" collapsed="false">
      <c r="A3" s="2" t="s">
        <v>18</v>
      </c>
      <c r="B3" s="6" t="n">
        <v>1</v>
      </c>
      <c r="C3" s="6" t="n">
        <v>0.2</v>
      </c>
    </row>
    <row r="4" customFormat="false" ht="15" hidden="false" customHeight="false" outlineLevel="0" collapsed="false">
      <c r="A4" s="2" t="s">
        <v>19</v>
      </c>
      <c r="B4" s="6" t="n">
        <v>3</v>
      </c>
      <c r="C4" s="6" t="n">
        <v>0.6</v>
      </c>
    </row>
    <row r="5" customFormat="false" ht="15" hidden="false" customHeight="false" outlineLevel="0" collapsed="false">
      <c r="A5" s="2" t="s">
        <v>20</v>
      </c>
      <c r="B5" s="6" t="n">
        <v>2</v>
      </c>
      <c r="C5" s="6" t="n">
        <v>1</v>
      </c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21</v>
      </c>
    </row>
    <row r="8" customFormat="false" ht="15" hidden="false" customHeight="false" outlineLevel="0" collapsed="false">
      <c r="A8" s="2" t="n">
        <v>3</v>
      </c>
      <c r="B8" s="4" t="n">
        <f aca="false">MAX(0,MIN(1,(5-A8)/5))</f>
        <v>0.4</v>
      </c>
      <c r="C8" s="4" t="n">
        <f aca="false">IF(A8&lt;=5,MAX(0,A8/5),MAX(0,(10-A8)/5))</f>
        <v>0.6</v>
      </c>
      <c r="D8" s="4" t="n">
        <f aca="false">MAX(0,MIN(1,(A8-5)/5))</f>
        <v>0</v>
      </c>
      <c r="E8" s="4" t="n">
        <f aca="false">(B8*($B$3+$C$3*A8)+C8*($B$4+$C$4*A8)+D8*($B$5+$C$5*A8))/(B8+C8+D8)</f>
        <v>3.52</v>
      </c>
      <c r="G8" s="2" t="s">
        <v>22</v>
      </c>
      <c r="H8" s="5" t="n">
        <f aca="false">E8</f>
        <v>3.52</v>
      </c>
    </row>
    <row r="9" customFormat="false" ht="15" hidden="false" customHeight="false" outlineLevel="0" collapsed="false">
      <c r="A9" s="2" t="n">
        <v>7</v>
      </c>
      <c r="B9" s="4" t="n">
        <f aca="false">MAX(0,MIN(1,(5-A9)/5))</f>
        <v>0</v>
      </c>
      <c r="C9" s="4" t="n">
        <f aca="false">IF(A9&lt;=5,MAX(0,A9/5),MAX(0,(10-A9)/5))</f>
        <v>0.6</v>
      </c>
      <c r="D9" s="4" t="n">
        <f aca="false">MAX(0,MIN(1,(A9-5)/5))</f>
        <v>0.4</v>
      </c>
      <c r="E9" s="4" t="n">
        <f aca="false">(B9*($B$3+$C$3*A9)+C9*($B$4+$C$4*A9)+D9*($B$5+$C$5*A9))/(B9+C9+D9)</f>
        <v>7.92</v>
      </c>
      <c r="G9" s="2" t="s">
        <v>23</v>
      </c>
      <c r="H9" s="5" t="n">
        <f aca="false">E9</f>
        <v>7.92</v>
      </c>
    </row>
    <row r="10" customFormat="false" ht="15" hidden="false" customHeight="false" outlineLevel="0" collapsed="false">
      <c r="A10" s="2" t="n">
        <v>4.9</v>
      </c>
      <c r="B10" s="4" t="n">
        <f aca="false">MAX(0,MIN(1,(5-A10)/5))</f>
        <v>0.0199999999999999</v>
      </c>
      <c r="C10" s="4" t="n">
        <f aca="false">IF(A10&lt;=5,MAX(0,A10/5),MAX(0,(10-A10)/5))</f>
        <v>0.98</v>
      </c>
      <c r="D10" s="4" t="n">
        <f aca="false">MAX(0,MIN(1,(A10-5)/5))</f>
        <v>0</v>
      </c>
      <c r="E10" s="4" t="n">
        <f aca="false">(B10*($B$3+$C$3*A10)+C10*($B$4+$C$4*A10)+D10*($B$5+$C$5*A10))/(B10+C10+D10)</f>
        <v>5.8608</v>
      </c>
      <c r="G10" s="2" t="s">
        <v>24</v>
      </c>
      <c r="H10" s="5" t="n">
        <f aca="false">ABS(($B$5+$C$5*5.1)-($B$4+$C$4*4.9))</f>
        <v>1.16</v>
      </c>
    </row>
    <row r="11" customFormat="false" ht="15" hidden="false" customHeight="false" outlineLevel="0" collapsed="false">
      <c r="A11" s="2" t="n">
        <v>5.1</v>
      </c>
      <c r="B11" s="4" t="n">
        <f aca="false">MAX(0,MIN(1,(5-A11)/5))</f>
        <v>0</v>
      </c>
      <c r="C11" s="4" t="n">
        <f aca="false">IF(A11&lt;=5,MAX(0,A11/5),MAX(0,(10-A11)/5))</f>
        <v>0.98</v>
      </c>
      <c r="D11" s="4" t="n">
        <f aca="false">MAX(0,MIN(1,(A11-5)/5))</f>
        <v>0.0199999999999999</v>
      </c>
      <c r="E11" s="4" t="n">
        <f aca="false">(B11*($B$3+$C$3*A11)+C11*($B$4+$C$4*A11)+D11*($B$5+$C$5*A11))/(B11+C11+D11)</f>
        <v>6.0808</v>
      </c>
      <c r="G11" s="2" t="s">
        <v>25</v>
      </c>
      <c r="H11" s="5" t="n">
        <f aca="false">ABS(E11-E10)</f>
        <v>0.22</v>
      </c>
    </row>
    <row r="12" customFormat="false" ht="15" hidden="false" customHeight="false" outlineLevel="0" collapsed="false">
      <c r="G12" s="2" t="s">
        <v>26</v>
      </c>
      <c r="H12" s="5" t="n">
        <f aca="false">H10/H11</f>
        <v>5.27272727272728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7" min="2" style="0" width="12"/>
    <col collapsed="false" customWidth="true" hidden="false" outlineLevel="0" max="8" min="8" style="0" width="4"/>
    <col collapsed="false" customWidth="true" hidden="false" outlineLevel="0" max="9" min="9" style="0" width="30"/>
    <col collapsed="false" customWidth="true" hidden="false" outlineLevel="0" max="10" min="10" style="0" width="14"/>
  </cols>
  <sheetData>
    <row r="1" customFormat="false" ht="15" hidden="false" customHeight="false" outlineLevel="0" collapsed="false">
      <c r="A1" s="1" t="s">
        <v>27</v>
      </c>
    </row>
    <row r="2" customFormat="false" ht="15" hidden="false" customHeight="false" outlineLevel="0" collapsed="false">
      <c r="A2" s="3" t="s">
        <v>15</v>
      </c>
      <c r="B2" s="3" t="s">
        <v>16</v>
      </c>
      <c r="C2" s="3" t="s">
        <v>17</v>
      </c>
    </row>
    <row r="3" customFormat="false" ht="15" hidden="false" customHeight="false" outlineLevel="0" collapsed="false">
      <c r="A3" s="2" t="s">
        <v>18</v>
      </c>
      <c r="B3" s="7" t="n">
        <v>20</v>
      </c>
      <c r="C3" s="7" t="n">
        <v>-0.627</v>
      </c>
    </row>
    <row r="4" customFormat="false" ht="15" hidden="false" customHeight="false" outlineLevel="0" collapsed="false">
      <c r="A4" s="2" t="s">
        <v>19</v>
      </c>
      <c r="B4" s="7" t="n">
        <v>8.1348</v>
      </c>
      <c r="C4" s="7" t="n">
        <v>1.123</v>
      </c>
    </row>
    <row r="5" customFormat="false" ht="15" hidden="false" customHeight="false" outlineLevel="0" collapsed="false">
      <c r="A5" s="2" t="s">
        <v>20</v>
      </c>
      <c r="B5" s="7" t="n">
        <v>-3.7305</v>
      </c>
      <c r="C5" s="7" t="n">
        <v>2.873</v>
      </c>
    </row>
    <row r="7" customFormat="false" ht="15" hidden="false" customHeight="false" outlineLevel="0" collapsed="false">
      <c r="A7" s="3" t="s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</row>
    <row r="8" customFormat="false" ht="15" hidden="false" customHeight="false" outlineLevel="0" collapsed="false">
      <c r="A8" s="2" t="n">
        <v>0</v>
      </c>
      <c r="B8" s="4" t="n">
        <f aca="false">20-3*A8+0.35*A8^2</f>
        <v>20</v>
      </c>
      <c r="C8" s="4" t="n">
        <f aca="false">(MAX(0,MIN(1,(5-A8)/5))*(Sugeno!$B$3+Sugeno!$C$3*A8)+IF(A8&lt;=5,MAX(0,A8/5),MAX(0,(10-A8)/5))*(Sugeno!$B$4+Sugeno!$C$4*A8)+MAX(0,MIN(1,(A8-5)/5))*(Sugeno!$B$5+Sugeno!$C$5*A8))/(MAX(0,MIN(1,(5-A8)/5))+IF(A8&lt;=5,MAX(0,A8/5),MAX(0,(10-A8)/5))+MAX(0,MIN(1,(A8-5)/5)))</f>
        <v>1</v>
      </c>
      <c r="D8" s="4" t="n">
        <f aca="false">(MAX(0,MIN(1,(5-A8)/5))*($B$3+$C$3*A8)+IF(A8&lt;=5,MAX(0,A8/5),MAX(0,(10-A8)/5))*($B$4+$C$4*A8)+MAX(0,MIN(1,(A8-5)/5))*($B$5+$C$5*A8))/(MAX(0,MIN(1,(5-A8)/5))+IF(A8&lt;=5,MAX(0,A8/5),MAX(0,(10-A8)/5))+MAX(0,MIN(1,(A8-5)/5)))</f>
        <v>20</v>
      </c>
      <c r="E8" s="4" t="n">
        <f aca="false">(C8-B8)^2</f>
        <v>361</v>
      </c>
      <c r="F8" s="4" t="n">
        <f aca="false">(D8-B8)^2</f>
        <v>0</v>
      </c>
      <c r="I8" s="2" t="s">
        <v>33</v>
      </c>
      <c r="J8" s="5" t="n">
        <f aca="false">SQRT(AVERAGE(E8:E18))</f>
        <v>11.7770026283894</v>
      </c>
    </row>
    <row r="9" customFormat="false" ht="15" hidden="false" customHeight="false" outlineLevel="0" collapsed="false">
      <c r="A9" s="2" t="n">
        <v>1</v>
      </c>
      <c r="B9" s="4" t="n">
        <f aca="false">20-3*A9+0.35*A9^2</f>
        <v>17.35</v>
      </c>
      <c r="C9" s="4" t="n">
        <f aca="false">(MAX(0,MIN(1,(5-A9)/5))*(Sugeno!$B$3+Sugeno!$C$3*A9)+IF(A9&lt;=5,MAX(0,A9/5),MAX(0,(10-A9)/5))*(Sugeno!$B$4+Sugeno!$C$4*A9)+MAX(0,MIN(1,(A9-5)/5))*(Sugeno!$B$5+Sugeno!$C$5*A9))/(MAX(0,MIN(1,(5-A9)/5))+IF(A9&lt;=5,MAX(0,A9/5),MAX(0,(10-A9)/5))+MAX(0,MIN(1,(A9-5)/5)))</f>
        <v>1.68</v>
      </c>
      <c r="D9" s="4" t="n">
        <f aca="false">(MAX(0,MIN(1,(5-A9)/5))*($B$3+$C$3*A9)+IF(A9&lt;=5,MAX(0,A9/5),MAX(0,(10-A9)/5))*($B$4+$C$4*A9)+MAX(0,MIN(1,(A9-5)/5))*($B$5+$C$5*A9))/(MAX(0,MIN(1,(5-A9)/5))+IF(A9&lt;=5,MAX(0,A9/5),MAX(0,(10-A9)/5))+MAX(0,MIN(1,(A9-5)/5)))</f>
        <v>17.34996</v>
      </c>
      <c r="E9" s="4" t="n">
        <f aca="false">(C9-B9)^2</f>
        <v>245.5489</v>
      </c>
      <c r="F9" s="4" t="n">
        <f aca="false">(D9-B9)^2</f>
        <v>1.59999999987886E-009</v>
      </c>
      <c r="I9" s="2" t="s">
        <v>34</v>
      </c>
      <c r="J9" s="5" t="n">
        <f aca="false">SQRT(AVERAGE(F8:F18))</f>
        <v>0.000277324883318818</v>
      </c>
    </row>
    <row r="10" customFormat="false" ht="15" hidden="false" customHeight="false" outlineLevel="0" collapsed="false">
      <c r="A10" s="2" t="n">
        <v>2</v>
      </c>
      <c r="B10" s="4" t="n">
        <f aca="false">20-3*A10+0.35*A10^2</f>
        <v>15.4</v>
      </c>
      <c r="C10" s="4" t="n">
        <f aca="false">(MAX(0,MIN(1,(5-A10)/5))*(Sugeno!$B$3+Sugeno!$C$3*A10)+IF(A10&lt;=5,MAX(0,A10/5),MAX(0,(10-A10)/5))*(Sugeno!$B$4+Sugeno!$C$4*A10)+MAX(0,MIN(1,(A10-5)/5))*(Sugeno!$B$5+Sugeno!$C$5*A10))/(MAX(0,MIN(1,(5-A10)/5))+IF(A10&lt;=5,MAX(0,A10/5),MAX(0,(10-A10)/5))+MAX(0,MIN(1,(A10-5)/5)))</f>
        <v>2.52</v>
      </c>
      <c r="D10" s="4" t="n">
        <f aca="false">(MAX(0,MIN(1,(5-A10)/5))*($B$3+$C$3*A10)+IF(A10&lt;=5,MAX(0,A10/5),MAX(0,(10-A10)/5))*($B$4+$C$4*A10)+MAX(0,MIN(1,(A10-5)/5))*($B$5+$C$5*A10))/(MAX(0,MIN(1,(5-A10)/5))+IF(A10&lt;=5,MAX(0,A10/5),MAX(0,(10-A10)/5))+MAX(0,MIN(1,(A10-5)/5)))</f>
        <v>15.39992</v>
      </c>
      <c r="E10" s="4" t="n">
        <f aca="false">(C10-B10)^2</f>
        <v>165.8944</v>
      </c>
      <c r="F10" s="4" t="n">
        <f aca="false">(D10-B10)^2</f>
        <v>6.40000000036807E-009</v>
      </c>
      <c r="I10" s="2" t="s">
        <v>35</v>
      </c>
      <c r="J10" s="5" t="n">
        <f aca="false">D11</f>
        <v>14.14988</v>
      </c>
    </row>
    <row r="11" customFormat="false" ht="15" hidden="false" customHeight="false" outlineLevel="0" collapsed="false">
      <c r="A11" s="2" t="n">
        <v>3</v>
      </c>
      <c r="B11" s="4" t="n">
        <f aca="false">20-3*A11+0.35*A11^2</f>
        <v>14.15</v>
      </c>
      <c r="C11" s="4" t="n">
        <f aca="false">(MAX(0,MIN(1,(5-A11)/5))*(Sugeno!$B$3+Sugeno!$C$3*A11)+IF(A11&lt;=5,MAX(0,A11/5),MAX(0,(10-A11)/5))*(Sugeno!$B$4+Sugeno!$C$4*A11)+MAX(0,MIN(1,(A11-5)/5))*(Sugeno!$B$5+Sugeno!$C$5*A11))/(MAX(0,MIN(1,(5-A11)/5))+IF(A11&lt;=5,MAX(0,A11/5),MAX(0,(10-A11)/5))+MAX(0,MIN(1,(A11-5)/5)))</f>
        <v>3.52</v>
      </c>
      <c r="D11" s="4" t="n">
        <f aca="false">(MAX(0,MIN(1,(5-A11)/5))*($B$3+$C$3*A11)+IF(A11&lt;=5,MAX(0,A11/5),MAX(0,(10-A11)/5))*($B$4+$C$4*A11)+MAX(0,MIN(1,(A11-5)/5))*($B$5+$C$5*A11))/(MAX(0,MIN(1,(5-A11)/5))+IF(A11&lt;=5,MAX(0,A11/5),MAX(0,(10-A11)/5))+MAX(0,MIN(1,(A11-5)/5)))</f>
        <v>14.14988</v>
      </c>
      <c r="E11" s="4" t="n">
        <f aca="false">(C11-B11)^2</f>
        <v>112.9969</v>
      </c>
      <c r="F11" s="4" t="n">
        <f aca="false">(D11-B11)^2</f>
        <v>1.44000000001887E-008</v>
      </c>
      <c r="I11" s="2" t="s">
        <v>36</v>
      </c>
      <c r="J11" s="5" t="n">
        <f aca="false">D15</f>
        <v>16.14968</v>
      </c>
    </row>
    <row r="12" customFormat="false" ht="15" hidden="false" customHeight="false" outlineLevel="0" collapsed="false">
      <c r="A12" s="2" t="n">
        <v>4</v>
      </c>
      <c r="B12" s="4" t="n">
        <f aca="false">20-3*A12+0.35*A12^2</f>
        <v>13.6</v>
      </c>
      <c r="C12" s="4" t="n">
        <f aca="false">(MAX(0,MIN(1,(5-A12)/5))*(Sugeno!$B$3+Sugeno!$C$3*A12)+IF(A12&lt;=5,MAX(0,A12/5),MAX(0,(10-A12)/5))*(Sugeno!$B$4+Sugeno!$C$4*A12)+MAX(0,MIN(1,(A12-5)/5))*(Sugeno!$B$5+Sugeno!$C$5*A12))/(MAX(0,MIN(1,(5-A12)/5))+IF(A12&lt;=5,MAX(0,A12/5),MAX(0,(10-A12)/5))+MAX(0,MIN(1,(A12-5)/5)))</f>
        <v>4.68</v>
      </c>
      <c r="D12" s="4" t="n">
        <f aca="false">(MAX(0,MIN(1,(5-A12)/5))*($B$3+$C$3*A12)+IF(A12&lt;=5,MAX(0,A12/5),MAX(0,(10-A12)/5))*($B$4+$C$4*A12)+MAX(0,MIN(1,(A12-5)/5))*($B$5+$C$5*A12))/(MAX(0,MIN(1,(5-A12)/5))+IF(A12&lt;=5,MAX(0,A12/5),MAX(0,(10-A12)/5))+MAX(0,MIN(1,(A12-5)/5)))</f>
        <v>13.59984</v>
      </c>
      <c r="E12" s="4" t="n">
        <f aca="false">(C12-B12)^2</f>
        <v>79.5664</v>
      </c>
      <c r="F12" s="4" t="n">
        <f aca="false">(D12-B12)^2</f>
        <v>2.5599999999767E-008</v>
      </c>
    </row>
    <row r="13" customFormat="false" ht="15" hidden="false" customHeight="false" outlineLevel="0" collapsed="false">
      <c r="A13" s="2" t="n">
        <v>5</v>
      </c>
      <c r="B13" s="4" t="n">
        <f aca="false">20-3*A13+0.35*A13^2</f>
        <v>13.75</v>
      </c>
      <c r="C13" s="4" t="n">
        <f aca="false">(MAX(0,MIN(1,(5-A13)/5))*(Sugeno!$B$3+Sugeno!$C$3*A13)+IF(A13&lt;=5,MAX(0,A13/5),MAX(0,(10-A13)/5))*(Sugeno!$B$4+Sugeno!$C$4*A13)+MAX(0,MIN(1,(A13-5)/5))*(Sugeno!$B$5+Sugeno!$C$5*A13))/(MAX(0,MIN(1,(5-A13)/5))+IF(A13&lt;=5,MAX(0,A13/5),MAX(0,(10-A13)/5))+MAX(0,MIN(1,(A13-5)/5)))</f>
        <v>6</v>
      </c>
      <c r="D13" s="4" t="n">
        <f aca="false">(MAX(0,MIN(1,(5-A13)/5))*($B$3+$C$3*A13)+IF(A13&lt;=5,MAX(0,A13/5),MAX(0,(10-A13)/5))*($B$4+$C$4*A13)+MAX(0,MIN(1,(A13-5)/5))*($B$5+$C$5*A13))/(MAX(0,MIN(1,(5-A13)/5))+IF(A13&lt;=5,MAX(0,A13/5),MAX(0,(10-A13)/5))+MAX(0,MIN(1,(A13-5)/5)))</f>
        <v>13.7498</v>
      </c>
      <c r="E13" s="4" t="n">
        <f aca="false">(C13-B13)^2</f>
        <v>60.0625</v>
      </c>
      <c r="F13" s="4" t="n">
        <f aca="false">(D13-B13)^2</f>
        <v>3.99999999998136E-008</v>
      </c>
    </row>
    <row r="14" customFormat="false" ht="15" hidden="false" customHeight="false" outlineLevel="0" collapsed="false">
      <c r="A14" s="2" t="n">
        <v>6</v>
      </c>
      <c r="B14" s="4" t="n">
        <f aca="false">20-3*A14+0.35*A14^2</f>
        <v>14.6</v>
      </c>
      <c r="C14" s="4" t="n">
        <f aca="false">(MAX(0,MIN(1,(5-A14)/5))*(Sugeno!$B$3+Sugeno!$C$3*A14)+IF(A14&lt;=5,MAX(0,A14/5),MAX(0,(10-A14)/5))*(Sugeno!$B$4+Sugeno!$C$4*A14)+MAX(0,MIN(1,(A14-5)/5))*(Sugeno!$B$5+Sugeno!$C$5*A14))/(MAX(0,MIN(1,(5-A14)/5))+IF(A14&lt;=5,MAX(0,A14/5),MAX(0,(10-A14)/5))+MAX(0,MIN(1,(A14-5)/5)))</f>
        <v>6.88</v>
      </c>
      <c r="D14" s="4" t="n">
        <f aca="false">(MAX(0,MIN(1,(5-A14)/5))*($B$3+$C$3*A14)+IF(A14&lt;=5,MAX(0,A14/5),MAX(0,(10-A14)/5))*($B$4+$C$4*A14)+MAX(0,MIN(1,(A14-5)/5))*($B$5+$C$5*A14))/(MAX(0,MIN(1,(5-A14)/5))+IF(A14&lt;=5,MAX(0,A14/5),MAX(0,(10-A14)/5))+MAX(0,MIN(1,(A14-5)/5)))</f>
        <v>14.59974</v>
      </c>
      <c r="E14" s="4" t="n">
        <f aca="false">(C14-B14)^2</f>
        <v>59.5984</v>
      </c>
      <c r="F14" s="4" t="n">
        <f aca="false">(D14-B14)^2</f>
        <v>6.75999999995002E-008</v>
      </c>
    </row>
    <row r="15" customFormat="false" ht="15" hidden="false" customHeight="false" outlineLevel="0" collapsed="false">
      <c r="A15" s="2" t="n">
        <v>7</v>
      </c>
      <c r="B15" s="4" t="n">
        <f aca="false">20-3*A15+0.35*A15^2</f>
        <v>16.15</v>
      </c>
      <c r="C15" s="4" t="n">
        <f aca="false">(MAX(0,MIN(1,(5-A15)/5))*(Sugeno!$B$3+Sugeno!$C$3*A15)+IF(A15&lt;=5,MAX(0,A15/5),MAX(0,(10-A15)/5))*(Sugeno!$B$4+Sugeno!$C$4*A15)+MAX(0,MIN(1,(A15-5)/5))*(Sugeno!$B$5+Sugeno!$C$5*A15))/(MAX(0,MIN(1,(5-A15)/5))+IF(A15&lt;=5,MAX(0,A15/5),MAX(0,(10-A15)/5))+MAX(0,MIN(1,(A15-5)/5)))</f>
        <v>7.92</v>
      </c>
      <c r="D15" s="4" t="n">
        <f aca="false">(MAX(0,MIN(1,(5-A15)/5))*($B$3+$C$3*A15)+IF(A15&lt;=5,MAX(0,A15/5),MAX(0,(10-A15)/5))*($B$4+$C$4*A15)+MAX(0,MIN(1,(A15-5)/5))*($B$5+$C$5*A15))/(MAX(0,MIN(1,(5-A15)/5))+IF(A15&lt;=5,MAX(0,A15/5),MAX(0,(10-A15)/5))+MAX(0,MIN(1,(A15-5)/5)))</f>
        <v>16.14968</v>
      </c>
      <c r="E15" s="4" t="n">
        <f aca="false">(C15-B15)^2</f>
        <v>67.7329</v>
      </c>
      <c r="F15" s="4" t="n">
        <f aca="false">(D15-B15)^2</f>
        <v>1.02399999999068E-007</v>
      </c>
    </row>
    <row r="16" customFormat="false" ht="15" hidden="false" customHeight="false" outlineLevel="0" collapsed="false">
      <c r="A16" s="2" t="n">
        <v>8</v>
      </c>
      <c r="B16" s="4" t="n">
        <f aca="false">20-3*A16+0.35*A16^2</f>
        <v>18.4</v>
      </c>
      <c r="C16" s="4" t="n">
        <f aca="false">(MAX(0,MIN(1,(5-A16)/5))*(Sugeno!$B$3+Sugeno!$C$3*A16)+IF(A16&lt;=5,MAX(0,A16/5),MAX(0,(10-A16)/5))*(Sugeno!$B$4+Sugeno!$C$4*A16)+MAX(0,MIN(1,(A16-5)/5))*(Sugeno!$B$5+Sugeno!$C$5*A16))/(MAX(0,MIN(1,(5-A16)/5))+IF(A16&lt;=5,MAX(0,A16/5),MAX(0,(10-A16)/5))+MAX(0,MIN(1,(A16-5)/5)))</f>
        <v>9.12</v>
      </c>
      <c r="D16" s="4" t="n">
        <f aca="false">(MAX(0,MIN(1,(5-A16)/5))*($B$3+$C$3*A16)+IF(A16&lt;=5,MAX(0,A16/5),MAX(0,(10-A16)/5))*($B$4+$C$4*A16)+MAX(0,MIN(1,(A16-5)/5))*($B$5+$C$5*A16))/(MAX(0,MIN(1,(5-A16)/5))+IF(A16&lt;=5,MAX(0,A16/5),MAX(0,(10-A16)/5))+MAX(0,MIN(1,(A16-5)/5)))</f>
        <v>18.39962</v>
      </c>
      <c r="E16" s="4" t="n">
        <f aca="false">(C16-B16)^2</f>
        <v>86.1184</v>
      </c>
      <c r="F16" s="4" t="n">
        <f aca="false">(D16-B16)^2</f>
        <v>1.44399999997167E-007</v>
      </c>
    </row>
    <row r="17" customFormat="false" ht="15" hidden="false" customHeight="false" outlineLevel="0" collapsed="false">
      <c r="A17" s="2" t="n">
        <v>9</v>
      </c>
      <c r="B17" s="4" t="n">
        <f aca="false">20-3*A17+0.35*A17^2</f>
        <v>21.35</v>
      </c>
      <c r="C17" s="4" t="n">
        <f aca="false">(MAX(0,MIN(1,(5-A17)/5))*(Sugeno!$B$3+Sugeno!$C$3*A17)+IF(A17&lt;=5,MAX(0,A17/5),MAX(0,(10-A17)/5))*(Sugeno!$B$4+Sugeno!$C$4*A17)+MAX(0,MIN(1,(A17-5)/5))*(Sugeno!$B$5+Sugeno!$C$5*A17))/(MAX(0,MIN(1,(5-A17)/5))+IF(A17&lt;=5,MAX(0,A17/5),MAX(0,(10-A17)/5))+MAX(0,MIN(1,(A17-5)/5)))</f>
        <v>10.48</v>
      </c>
      <c r="D17" s="4" t="n">
        <f aca="false">(MAX(0,MIN(1,(5-A17)/5))*($B$3+$C$3*A17)+IF(A17&lt;=5,MAX(0,A17/5),MAX(0,(10-A17)/5))*($B$4+$C$4*A17)+MAX(0,MIN(1,(A17-5)/5))*($B$5+$C$5*A17))/(MAX(0,MIN(1,(5-A17)/5))+IF(A17&lt;=5,MAX(0,A17/5),MAX(0,(10-A17)/5))+MAX(0,MIN(1,(A17-5)/5)))</f>
        <v>21.34956</v>
      </c>
      <c r="E17" s="4" t="n">
        <f aca="false">(C17-B17)^2</f>
        <v>118.1569</v>
      </c>
      <c r="F17" s="4" t="n">
        <f aca="false">(D17-B17)^2</f>
        <v>1.93599999994721E-007</v>
      </c>
    </row>
    <row r="18" customFormat="false" ht="15" hidden="false" customHeight="false" outlineLevel="0" collapsed="false">
      <c r="A18" s="2" t="n">
        <v>10</v>
      </c>
      <c r="B18" s="4" t="n">
        <f aca="false">20-3*A18+0.35*A18^2</f>
        <v>25</v>
      </c>
      <c r="C18" s="4" t="n">
        <f aca="false">(MAX(0,MIN(1,(5-A18)/5))*(Sugeno!$B$3+Sugeno!$C$3*A18)+IF(A18&lt;=5,MAX(0,A18/5),MAX(0,(10-A18)/5))*(Sugeno!$B$4+Sugeno!$C$4*A18)+MAX(0,MIN(1,(A18-5)/5))*(Sugeno!$B$5+Sugeno!$C$5*A18))/(MAX(0,MIN(1,(5-A18)/5))+IF(A18&lt;=5,MAX(0,A18/5),MAX(0,(10-A18)/5))+MAX(0,MIN(1,(A18-5)/5)))</f>
        <v>12</v>
      </c>
      <c r="D18" s="4" t="n">
        <f aca="false">(MAX(0,MIN(1,(5-A18)/5))*($B$3+$C$3*A18)+IF(A18&lt;=5,MAX(0,A18/5),MAX(0,(10-A18)/5))*($B$4+$C$4*A18)+MAX(0,MIN(1,(A18-5)/5))*($B$5+$C$5*A18))/(MAX(0,MIN(1,(5-A18)/5))+IF(A18&lt;=5,MAX(0,A18/5),MAX(0,(10-A18)/5))+MAX(0,MIN(1,(A18-5)/5)))</f>
        <v>24.9995</v>
      </c>
      <c r="E18" s="4" t="n">
        <f aca="false">(C18-B18)^2</f>
        <v>169</v>
      </c>
      <c r="F18" s="4" t="n">
        <f aca="false">(D18-B18)^2</f>
        <v>2.49999999995282E-007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A1" s="3" t="s">
        <v>37</v>
      </c>
      <c r="B1" s="3" t="s">
        <v>38</v>
      </c>
      <c r="C1" s="3" t="s">
        <v>39</v>
      </c>
    </row>
    <row r="2" customFormat="false" ht="15" hidden="false" customHeight="false" outlineLevel="0" collapsed="false">
      <c r="A2" s="2" t="s">
        <v>40</v>
      </c>
      <c r="B2" s="8" t="n">
        <v>0.4</v>
      </c>
      <c r="C2" s="2" t="s">
        <v>41</v>
      </c>
    </row>
    <row r="3" customFormat="false" ht="15" hidden="false" customHeight="false" outlineLevel="0" collapsed="false">
      <c r="A3" s="2" t="s">
        <v>42</v>
      </c>
      <c r="B3" s="8" t="n">
        <v>0.6</v>
      </c>
      <c r="C3" s="2" t="s">
        <v>43</v>
      </c>
    </row>
    <row r="4" customFormat="false" ht="15" hidden="false" customHeight="false" outlineLevel="0" collapsed="false">
      <c r="A4" s="2" t="s">
        <v>44</v>
      </c>
      <c r="B4" s="8" t="n">
        <v>0</v>
      </c>
      <c r="C4" s="2" t="s">
        <v>45</v>
      </c>
    </row>
    <row r="5" customFormat="false" ht="15" hidden="false" customHeight="false" outlineLevel="0" collapsed="false">
      <c r="A5" s="2" t="s">
        <v>46</v>
      </c>
      <c r="B5" s="8" t="n">
        <v>1</v>
      </c>
      <c r="C5" s="2" t="s">
        <v>47</v>
      </c>
    </row>
    <row r="6" customFormat="false" ht="15" hidden="false" customHeight="false" outlineLevel="0" collapsed="false">
      <c r="A6" s="2" t="s">
        <v>48</v>
      </c>
      <c r="B6" s="8" t="n">
        <v>3.52</v>
      </c>
      <c r="C6" s="2" t="s">
        <v>49</v>
      </c>
    </row>
    <row r="7" customFormat="false" ht="15" hidden="false" customHeight="false" outlineLevel="0" collapsed="false">
      <c r="A7" s="2" t="s">
        <v>50</v>
      </c>
      <c r="B7" s="8" t="n">
        <v>7.92</v>
      </c>
      <c r="C7" s="2" t="s">
        <v>51</v>
      </c>
    </row>
    <row r="8" customFormat="false" ht="15" hidden="false" customHeight="false" outlineLevel="0" collapsed="false">
      <c r="A8" s="2" t="s">
        <v>52</v>
      </c>
      <c r="B8" s="8" t="n">
        <v>1.16</v>
      </c>
      <c r="C8" s="2" t="s">
        <v>53</v>
      </c>
    </row>
    <row r="9" customFormat="false" ht="15" hidden="false" customHeight="false" outlineLevel="0" collapsed="false">
      <c r="A9" s="2" t="s">
        <v>54</v>
      </c>
      <c r="B9" s="8" t="n">
        <v>0.22</v>
      </c>
      <c r="C9" s="2" t="s">
        <v>55</v>
      </c>
    </row>
    <row r="10" customFormat="false" ht="15" hidden="false" customHeight="false" outlineLevel="0" collapsed="false">
      <c r="A10" s="2" t="s">
        <v>56</v>
      </c>
      <c r="B10" s="8" t="n">
        <v>5.2727</v>
      </c>
      <c r="C10" s="2" t="s">
        <v>57</v>
      </c>
    </row>
    <row r="11" customFormat="false" ht="15" hidden="false" customHeight="false" outlineLevel="0" collapsed="false">
      <c r="A11" s="2" t="s">
        <v>58</v>
      </c>
      <c r="B11" s="8" t="n">
        <v>11.777</v>
      </c>
      <c r="C11" s="2" t="s">
        <v>59</v>
      </c>
    </row>
    <row r="12" customFormat="false" ht="15" hidden="false" customHeight="false" outlineLevel="0" collapsed="false">
      <c r="A12" s="2" t="s">
        <v>60</v>
      </c>
      <c r="B12" s="8" t="n">
        <v>0.0003</v>
      </c>
      <c r="C12" s="2" t="s">
        <v>61</v>
      </c>
    </row>
    <row r="13" customFormat="false" ht="15" hidden="false" customHeight="false" outlineLevel="0" collapsed="false">
      <c r="A13" s="2" t="s">
        <v>62</v>
      </c>
      <c r="B13" s="8" t="n">
        <v>14.1499</v>
      </c>
      <c r="C13" s="2" t="s">
        <v>63</v>
      </c>
    </row>
    <row r="14" customFormat="false" ht="15" hidden="false" customHeight="false" outlineLevel="0" collapsed="false">
      <c r="A14" s="2" t="s">
        <v>64</v>
      </c>
      <c r="B14" s="8" t="n">
        <v>16.1497</v>
      </c>
      <c r="C14" s="2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37</v>
      </c>
      <c r="B1" s="3" t="s">
        <v>65</v>
      </c>
      <c r="C1" s="3" t="s">
        <v>38</v>
      </c>
      <c r="D1" s="3" t="s">
        <v>66</v>
      </c>
      <c r="E1" s="3" t="s">
        <v>67</v>
      </c>
    </row>
    <row r="2" customFormat="false" ht="15" hidden="false" customHeight="false" outlineLevel="0" collapsed="false">
      <c r="A2" s="2" t="s">
        <v>40</v>
      </c>
      <c r="B2" s="4" t="n">
        <f aca="false">Memberships!G2</f>
        <v>0.4</v>
      </c>
      <c r="C2" s="4" t="n">
        <f aca="false">Reference_Values!B2</f>
        <v>0.4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42</v>
      </c>
      <c r="B3" s="4" t="n">
        <f aca="false">Memberships!G3</f>
        <v>0.6</v>
      </c>
      <c r="C3" s="4" t="n">
        <f aca="false">Reference_Values!B3</f>
        <v>0.6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44</v>
      </c>
      <c r="B4" s="4" t="n">
        <f aca="false">Memberships!G4</f>
        <v>0</v>
      </c>
      <c r="C4" s="4" t="n">
        <f aca="false">Reference_Values!B4</f>
        <v>0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46</v>
      </c>
      <c r="B5" s="4" t="n">
        <f aca="false">Memberships!G5</f>
        <v>1</v>
      </c>
      <c r="C5" s="4" t="n">
        <f aca="false">Reference_Values!B5</f>
        <v>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48</v>
      </c>
      <c r="B6" s="4" t="n">
        <f aca="false">Sugeno!H8</f>
        <v>3.52</v>
      </c>
      <c r="C6" s="4" t="n">
        <f aca="false">Reference_Values!B6</f>
        <v>3.52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50</v>
      </c>
      <c r="B7" s="4" t="n">
        <f aca="false">Sugeno!H9</f>
        <v>7.92</v>
      </c>
      <c r="C7" s="4" t="n">
        <f aca="false">Reference_Values!B7</f>
        <v>7.92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52</v>
      </c>
      <c r="B8" s="4" t="n">
        <f aca="false">Sugeno!H10</f>
        <v>1.16</v>
      </c>
      <c r="C8" s="4" t="n">
        <f aca="false">Reference_Values!B8</f>
        <v>1.16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54</v>
      </c>
      <c r="B9" s="4" t="n">
        <f aca="false">Sugeno!H11</f>
        <v>0.22</v>
      </c>
      <c r="C9" s="4" t="n">
        <f aca="false">Reference_Values!B9</f>
        <v>0.22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56</v>
      </c>
      <c r="B10" s="4" t="n">
        <f aca="false">Sugeno!H12</f>
        <v>5.27272727272728</v>
      </c>
      <c r="C10" s="4" t="n">
        <f aca="false">Reference_Values!B10</f>
        <v>5.2727</v>
      </c>
      <c r="D10" s="2" t="n">
        <f aca="false">ABS(B10-C10)</f>
        <v>2.72727272792039E-005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58</v>
      </c>
      <c r="B11" s="4" t="n">
        <f aca="false">ANFIS_Fit!J8</f>
        <v>11.7770026283894</v>
      </c>
      <c r="C11" s="4" t="n">
        <f aca="false">Reference_Values!B11</f>
        <v>11.777</v>
      </c>
      <c r="D11" s="2" t="n">
        <f aca="false">ABS(B11-C11)</f>
        <v>2.62838940479071E-006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60</v>
      </c>
      <c r="B12" s="4" t="n">
        <f aca="false">ANFIS_Fit!J9</f>
        <v>0.000277324883318818</v>
      </c>
      <c r="C12" s="4" t="n">
        <f aca="false">Reference_Values!B12</f>
        <v>0.0003</v>
      </c>
      <c r="D12" s="2" t="n">
        <f aca="false">ABS(B12-C12)</f>
        <v>2.26751166811824E-005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62</v>
      </c>
      <c r="B13" s="4" t="n">
        <f aca="false">ANFIS_Fit!J10</f>
        <v>14.14988</v>
      </c>
      <c r="C13" s="4" t="n">
        <f aca="false">Reference_Values!B13</f>
        <v>14.1499</v>
      </c>
      <c r="D13" s="2" t="n">
        <f aca="false">ABS(B13-C13)</f>
        <v>2.00000000010192E-005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64</v>
      </c>
      <c r="B14" s="4" t="n">
        <f aca="false">ANFIS_Fit!J11</f>
        <v>16.14968</v>
      </c>
      <c r="C14" s="4" t="n">
        <f aca="false">Reference_Values!B14</f>
        <v>16.1497</v>
      </c>
      <c r="D14" s="2" t="n">
        <f aca="false">ABS(B14-C14)</f>
        <v>1.99999999992428E-005</v>
      </c>
      <c r="E14" s="1" t="str">
        <f aca="false">IF(D14&lt;0.0005,"PASS","FAIL")</f>
        <v>PASS</v>
      </c>
    </row>
    <row r="16" customFormat="false" ht="15" hidden="false" customHeight="false" outlineLevel="0" collapsed="false">
      <c r="A16" s="2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2026-07-14T00:29:43Z</dcterms:created>
  <dc:creator>openpyxl</dc:creator>
  <dc:description/>
  <dc:language>en-US</dc:language>
  <cp:lastModifiedBy/>
  <dcterms:modified xsi:type="dcterms:W3CDTF">2026-07-14T00:29:43Z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