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WorstCase" sheetId="2" state="visible" r:id="rId4"/>
    <sheet name="DecisionFlip" sheetId="3" state="visible" r:id="rId5"/>
    <sheet name="DataDriven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<sst xmlns="http://schemas.openxmlformats.org/spreadsheetml/2006/main" count="84" uniqueCount="67">
  <si>
    <t xml:space="preserve">DCT Laboratory — Vol II, Ch 11: Distributionally Robust Enterprise Optimization</t>
  </si>
  <si>
    <t xml:space="preserve">Seed 26211 · Companion to DCT_V2_Ch11_Lab.ipynb and AXIOM-11 (Vol. II).</t>
  </si>
  <si>
    <t xml:space="preserve">The TV-ball worst case as a mass-budget formula (MIN/MAX split at the kink); the A-vs-B</t>
  </si>
  <si>
    <t xml:space="preserve">decision flip with its closed-form threshold; the data-driven radius table over n = 1..25</t>
  </si>
  <si>
    <t xml:space="preserve">with the switch found by MATCH. LEGEND — pale-gold cells are the editable inputs.</t>
  </si>
  <si>
    <t xml:space="preserve">outcome z</t>
  </si>
  <si>
    <t xml:space="preserve">p_hat</t>
  </si>
  <si>
    <t xml:space="preserve">nominal mean = SUMPRODUCT</t>
  </si>
  <si>
    <t xml:space="preserve">slope = zmax - zmin</t>
  </si>
  <si>
    <t xml:space="preserve">second spread = z2nd - zmin</t>
  </si>
  <si>
    <t xml:space="preserve">kink delta = p of best outcome</t>
  </si>
  <si>
    <t xml:space="preserve">wc(0.1) = nom - MIN(0.1,kink)*slope - MAX(0,0.1-kink)*spread2</t>
  </si>
  <si>
    <t xml:space="preserve">wc(0.5)</t>
  </si>
  <si>
    <t xml:space="preserve">z safe A</t>
  </si>
  <si>
    <t xml:space="preserve">z bold B</t>
  </si>
  <si>
    <t xml:space="preserve">nominal A</t>
  </si>
  <si>
    <t xml:space="preserve">nominal B</t>
  </si>
  <si>
    <t xml:space="preserve">spread A = max - min</t>
  </si>
  <si>
    <t xml:space="preserve">spread B</t>
  </si>
  <si>
    <t xml:space="preserve">wc_A(0.15) = nomA - 0.15*spreadA</t>
  </si>
  <si>
    <t xml:space="preserve">wc_B(0.15)</t>
  </si>
  <si>
    <t xml:space="preserve">flip delta* = (nomB-nomA)/(spreadB-spreadA)</t>
  </si>
  <si>
    <t xml:space="preserve">radius constant c</t>
  </si>
  <si>
    <t xml:space="preserve">n</t>
  </si>
  <si>
    <t xml:space="preserve">delta_n = c/SQRT(n)</t>
  </si>
  <si>
    <t xml:space="preserve">wc_A</t>
  </si>
  <si>
    <t xml:space="preserve">wc_B</t>
  </si>
  <si>
    <t xml:space="preserve">pick</t>
  </si>
  <si>
    <t xml:space="preserve">n_switch = first n picking B</t>
  </si>
  <si>
    <t xml:space="preserve">delta(20)</t>
  </si>
  <si>
    <t xml:space="preserve">delta(100)</t>
  </si>
  <si>
    <t xml:space="preserve">wc_B at n=100</t>
  </si>
  <si>
    <t xml:space="preserve">Checkpoint</t>
  </si>
  <si>
    <t xml:space="preserve">Engine value</t>
  </si>
  <si>
    <t xml:space="preserve">Meaning</t>
  </si>
  <si>
    <t xml:space="preserve">nominal_mean</t>
  </si>
  <si>
    <t xml:space="preserve">The unquestioned expectation</t>
  </si>
  <si>
    <t xml:space="preserve">wc_mean_d01</t>
  </si>
  <si>
    <t xml:space="preserve">After sliding 0.1 of mass</t>
  </si>
  <si>
    <t xml:space="preserve">wc_slope</t>
  </si>
  <si>
    <t xml:space="preserve">14 units of mean per unit of radius</t>
  </si>
  <si>
    <t xml:space="preserve">kink_delta</t>
  </si>
  <si>
    <t xml:space="preserve">Best outcome's mass exhausted</t>
  </si>
  <si>
    <t xml:space="preserve">wc_mean_d05</t>
  </si>
  <si>
    <t xml:space="preserve">Past the kink, on the second spread</t>
  </si>
  <si>
    <t xml:space="preserve">nom_A</t>
  </si>
  <si>
    <t xml:space="preserve">Safe project, nominal</t>
  </si>
  <si>
    <t xml:space="preserve">nom_B</t>
  </si>
  <si>
    <t xml:space="preserve">Bold project, nominal — the naive winner</t>
  </si>
  <si>
    <t xml:space="preserve">wc_A_015</t>
  </si>
  <si>
    <t xml:space="preserve">Safe barely dented</t>
  </si>
  <si>
    <t xml:space="preserve">wc_B_015</t>
  </si>
  <si>
    <t xml:space="preserve">Bold punished 9x harder</t>
  </si>
  <si>
    <t xml:space="preserve">dro_flip_delta</t>
  </si>
  <si>
    <t xml:space="preserve">Where the funding decision flips</t>
  </si>
  <si>
    <t xml:space="preserve">delta_n20</t>
  </si>
  <si>
    <t xml:space="preserve">The calibrated radius at n=20</t>
  </si>
  <si>
    <t xml:space="preserve">n_switch</t>
  </si>
  <si>
    <t xml:space="preserve">Twenty samples buy back boldness</t>
  </si>
  <si>
    <t xml:space="preserve">delta_n100</t>
  </si>
  <si>
    <t xml:space="preserve">Ample data, small radius</t>
  </si>
  <si>
    <t xml:space="preserve">wc_B_n100</t>
  </si>
  <si>
    <t xml:space="preserve">Bold, with a guarantee attached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</si>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</sst>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0"/>
    <col collapsed="false" customWidth="true" hidden="false" outlineLevel="0" max="4" min="4" style="0" width="4"/>
    <col collapsed="false" customWidth="true" hidden="false" outlineLevel="0" max="5" min="5" style="0" width="40"/>
    <col collapsed="false" customWidth="true" hidden="false" outlineLevel="0" max="6" min="6" style="0" width="14"/>
  </cols>
  <sheetData>
    <row r="1" customFormat="false" ht="15" hidden="false" customHeight="false" outlineLevel="0" collapsed="false">
      <c r="A1" s="3" t="s">
        <v>5</v>
      </c>
      <c r="B1" s="3" t="s">
        <v>6</v>
      </c>
      <c r="C1" s="3"/>
      <c r="D1" s="3"/>
    </row>
    <row r="2" customFormat="false" ht="15" hidden="false" customHeight="false" outlineLevel="0" collapsed="false">
      <c r="A2" s="4" t="n">
        <v>10</v>
      </c>
      <c r="B2" s="4" t="n">
        <v>0.4</v>
      </c>
      <c r="E2" s="2" t="s">
        <v>7</v>
      </c>
      <c r="F2" s="5" t="n">
        <f aca="false">SUMPRODUCT(A2:A5,B2:B5)</f>
        <v>5.8</v>
      </c>
    </row>
    <row r="3" customFormat="false" ht="15" hidden="false" customHeight="false" outlineLevel="0" collapsed="false">
      <c r="A3" s="4" t="n">
        <v>6</v>
      </c>
      <c r="B3" s="4" t="n">
        <v>0.3</v>
      </c>
      <c r="E3" s="2" t="s">
        <v>8</v>
      </c>
      <c r="F3" s="5" t="n">
        <f aca="false">MAX(A2:A5)-MIN(A2:A5)</f>
        <v>14</v>
      </c>
    </row>
    <row r="4" customFormat="false" ht="15" hidden="false" customHeight="false" outlineLevel="0" collapsed="false">
      <c r="A4" s="4" t="n">
        <v>2</v>
      </c>
      <c r="B4" s="4" t="n">
        <v>0.2</v>
      </c>
      <c r="E4" s="2" t="s">
        <v>9</v>
      </c>
      <c r="F4" s="5" t="n">
        <f aca="false">LARGE(A2:A5,2)-MIN(A2:A5)</f>
        <v>10</v>
      </c>
    </row>
    <row r="5" customFormat="false" ht="15" hidden="false" customHeight="false" outlineLevel="0" collapsed="false">
      <c r="A5" s="4" t="n">
        <v>-4</v>
      </c>
      <c r="B5" s="4" t="n">
        <v>0.1</v>
      </c>
      <c r="E5" s="2" t="s">
        <v>10</v>
      </c>
      <c r="F5" s="5" t="n">
        <f aca="false">INDEX(B2:B5,MATCH(MAX(A2:A5),A2:A5,0))</f>
        <v>0.4</v>
      </c>
    </row>
    <row r="6" customFormat="false" ht="15" hidden="false" customHeight="false" outlineLevel="0" collapsed="false">
      <c r="E6" s="2" t="s">
        <v>11</v>
      </c>
      <c r="F6" s="5" t="n">
        <f aca="false">F2-MIN(0.1,F5)*F3-MAX(0,0.1-F5)*F4</f>
        <v>4.4</v>
      </c>
    </row>
    <row r="7" customFormat="false" ht="15" hidden="false" customHeight="false" outlineLevel="0" collapsed="false">
      <c r="E7" s="2" t="s">
        <v>12</v>
      </c>
      <c r="F7" s="5" t="n">
        <f aca="false">F2-MIN(0.5,F5)*F3-MAX(0,0.5-F5)*F4</f>
        <v>-0.800000000000001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2"/>
    <col collapsed="false" customWidth="true" hidden="false" outlineLevel="0" max="4" min="4" style="0" width="4"/>
    <col collapsed="false" customWidth="true" hidden="false" outlineLevel="0" max="5" min="5" style="0" width="42"/>
    <col collapsed="false" customWidth="true" hidden="false" outlineLevel="0" max="6" min="6" style="0" width="14"/>
  </cols>
  <sheetData>
    <row r="1" customFormat="false" ht="15" hidden="false" customHeight="false" outlineLevel="0" collapsed="false">
      <c r="A1" s="3" t="s">
        <v>6</v>
      </c>
      <c r="B1" s="3" t="s">
        <v>13</v>
      </c>
      <c r="C1" s="3" t="s">
        <v>14</v>
      </c>
    </row>
    <row r="2" customFormat="false" ht="15" hidden="false" customHeight="false" outlineLevel="0" collapsed="false">
      <c r="A2" s="2" t="n">
        <f aca="false">WorstCase!B2</f>
        <v>0.4</v>
      </c>
      <c r="B2" s="4" t="n">
        <v>5</v>
      </c>
      <c r="C2" s="4" t="n">
        <v>12</v>
      </c>
      <c r="E2" s="2" t="s">
        <v>15</v>
      </c>
      <c r="F2" s="5" t="n">
        <f aca="false">SUMPRODUCT(A2:A5,B2:B5)</f>
        <v>4.8</v>
      </c>
    </row>
    <row r="3" customFormat="false" ht="15" hidden="false" customHeight="false" outlineLevel="0" collapsed="false">
      <c r="A3" s="2" t="n">
        <f aca="false">WorstCase!B3</f>
        <v>0.3</v>
      </c>
      <c r="B3" s="4" t="n">
        <v>5</v>
      </c>
      <c r="C3" s="4" t="n">
        <v>8</v>
      </c>
      <c r="E3" s="2" t="s">
        <v>16</v>
      </c>
      <c r="F3" s="5" t="n">
        <f aca="false">SUMPRODUCT(A2:A5,C2:C5)</f>
        <v>6.8</v>
      </c>
    </row>
    <row r="4" customFormat="false" ht="15" hidden="false" customHeight="false" outlineLevel="0" collapsed="false">
      <c r="A4" s="2" t="n">
        <f aca="false">WorstCase!B4</f>
        <v>0.2</v>
      </c>
      <c r="B4" s="4" t="n">
        <v>5</v>
      </c>
      <c r="C4" s="4" t="n">
        <v>1</v>
      </c>
      <c r="E4" s="2" t="s">
        <v>17</v>
      </c>
      <c r="F4" s="5" t="n">
        <f aca="false">MAX(B2:B5)-MIN(B2:B5)</f>
        <v>2</v>
      </c>
    </row>
    <row r="5" customFormat="false" ht="15" hidden="false" customHeight="false" outlineLevel="0" collapsed="false">
      <c r="A5" s="2" t="n">
        <f aca="false">WorstCase!B5</f>
        <v>0.1</v>
      </c>
      <c r="B5" s="4" t="n">
        <v>3</v>
      </c>
      <c r="C5" s="4" t="n">
        <v>-6</v>
      </c>
      <c r="E5" s="2" t="s">
        <v>18</v>
      </c>
      <c r="F5" s="5" t="n">
        <f aca="false">MAX(C2:C5)-MIN(C2:C5)</f>
        <v>18</v>
      </c>
    </row>
    <row r="6" customFormat="false" ht="15" hidden="false" customHeight="false" outlineLevel="0" collapsed="false">
      <c r="E6" s="2" t="s">
        <v>19</v>
      </c>
      <c r="F6" s="5" t="n">
        <f aca="false">F2-0.15*F4</f>
        <v>4.5</v>
      </c>
    </row>
    <row r="7" customFormat="false" ht="15" hidden="false" customHeight="false" outlineLevel="0" collapsed="false">
      <c r="E7" s="2" t="s">
        <v>20</v>
      </c>
      <c r="F7" s="5" t="n">
        <f aca="false">F3-0.15*F5</f>
        <v>4.1</v>
      </c>
    </row>
    <row r="8" customFormat="false" ht="15" hidden="false" customHeight="false" outlineLevel="0" collapsed="false">
      <c r="E8" s="2" t="s">
        <v>21</v>
      </c>
      <c r="F8" s="5" t="n">
        <f aca="false">(F3-F2)/(F5-F4)</f>
        <v>0.125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4" min="3" style="0" width="12"/>
    <col collapsed="false" customWidth="true" hidden="false" outlineLevel="0" max="5" min="5" style="0" width="10"/>
    <col collapsed="false" customWidth="true" hidden="false" outlineLevel="0" max="6" min="6" style="0" width="32"/>
    <col collapsed="false" customWidth="true" hidden="false" outlineLevel="0" max="7" min="7" style="0" width="14"/>
  </cols>
  <sheetData>
    <row r="1" customFormat="false" ht="15" hidden="false" customHeight="false" outlineLevel="0" collapsed="false">
      <c r="F1" s="2" t="s">
        <v>22</v>
      </c>
      <c r="G1" s="4" t="n">
        <v>0.55</v>
      </c>
    </row>
    <row r="2" customFormat="false" ht="15" hidden="false" customHeight="false" outlineLevel="0" collapsed="false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</row>
    <row r="3" customFormat="false" ht="15" hidden="false" customHeight="false" outlineLevel="0" collapsed="false">
      <c r="A3" s="2" t="n">
        <v>1</v>
      </c>
      <c r="B3" s="6" t="n">
        <f aca="false">$G$1/SQRT(A3)</f>
        <v>0.55</v>
      </c>
      <c r="C3" s="6" t="n">
        <f aca="false">DecisionFlip!$F$2-B3*DecisionFlip!$F$4</f>
        <v>3.7</v>
      </c>
      <c r="D3" s="6" t="n">
        <f aca="false">DecisionFlip!$F$3-B3*DecisionFlip!$F$5</f>
        <v>-3.1</v>
      </c>
      <c r="E3" s="2" t="str">
        <f aca="false">IF(D3&gt;C3,"B","A")</f>
        <v>A</v>
      </c>
      <c r="F3" s="2" t="s">
        <v>28</v>
      </c>
      <c r="G3" s="5" t="n">
        <f aca="false">MATCH("B",E3:E27,0)</f>
        <v>20</v>
      </c>
    </row>
    <row r="4" customFormat="false" ht="15" hidden="false" customHeight="false" outlineLevel="0" collapsed="false">
      <c r="A4" s="2" t="n">
        <v>2</v>
      </c>
      <c r="B4" s="6" t="n">
        <f aca="false">$G$1/SQRT(A4)</f>
        <v>0.388908729652601</v>
      </c>
      <c r="C4" s="6" t="n">
        <f aca="false">DecisionFlip!$F$2-B4*DecisionFlip!$F$4</f>
        <v>4.0221825406948</v>
      </c>
      <c r="D4" s="6" t="n">
        <f aca="false">DecisionFlip!$F$3-B4*DecisionFlip!$F$5</f>
        <v>-0.20035713374682</v>
      </c>
      <c r="E4" s="2" t="str">
        <f aca="false">IF(D4&gt;C4,"B","A")</f>
        <v>A</v>
      </c>
      <c r="F4" s="2" t="s">
        <v>29</v>
      </c>
      <c r="G4" s="5" t="n">
        <f aca="false">G1/SQRT(20)</f>
        <v>0.122983738762488</v>
      </c>
    </row>
    <row r="5" customFormat="false" ht="15" hidden="false" customHeight="false" outlineLevel="0" collapsed="false">
      <c r="A5" s="2" t="n">
        <v>3</v>
      </c>
      <c r="B5" s="6" t="n">
        <f aca="false">$G$1/SQRT(A5)</f>
        <v>0.317542648054294</v>
      </c>
      <c r="C5" s="6" t="n">
        <f aca="false">DecisionFlip!$F$2-B5*DecisionFlip!$F$4</f>
        <v>4.16491470389141</v>
      </c>
      <c r="D5" s="6" t="n">
        <f aca="false">DecisionFlip!$F$3-B5*DecisionFlip!$F$5</f>
        <v>1.0842323350227</v>
      </c>
      <c r="E5" s="2" t="str">
        <f aca="false">IF(D5&gt;C5,"B","A")</f>
        <v>A</v>
      </c>
      <c r="F5" s="2" t="s">
        <v>30</v>
      </c>
      <c r="G5" s="5" t="n">
        <f aca="false">G1/SQRT(100)</f>
        <v>0.055</v>
      </c>
    </row>
    <row r="6" customFormat="false" ht="15" hidden="false" customHeight="false" outlineLevel="0" collapsed="false">
      <c r="A6" s="2" t="n">
        <v>4</v>
      </c>
      <c r="B6" s="6" t="n">
        <f aca="false">$G$1/SQRT(A6)</f>
        <v>0.275</v>
      </c>
      <c r="C6" s="6" t="n">
        <f aca="false">DecisionFlip!$F$2-B6*DecisionFlip!$F$4</f>
        <v>4.25</v>
      </c>
      <c r="D6" s="6" t="n">
        <f aca="false">DecisionFlip!$F$3-B6*DecisionFlip!$F$5</f>
        <v>1.85</v>
      </c>
      <c r="E6" s="2" t="str">
        <f aca="false">IF(D6&gt;C6,"B","A")</f>
        <v>A</v>
      </c>
      <c r="F6" s="2" t="s">
        <v>31</v>
      </c>
      <c r="G6" s="5" t="n">
        <f aca="false">DecisionFlip!F3-G5*DecisionFlip!F5</f>
        <v>5.81</v>
      </c>
    </row>
    <row r="7" customFormat="false" ht="15" hidden="false" customHeight="false" outlineLevel="0" collapsed="false">
      <c r="A7" s="2" t="n">
        <v>5</v>
      </c>
      <c r="B7" s="6" t="n">
        <f aca="false">$G$1/SQRT(A7)</f>
        <v>0.245967477524977</v>
      </c>
      <c r="C7" s="6" t="n">
        <f aca="false">DecisionFlip!$F$2-B7*DecisionFlip!$F$4</f>
        <v>4.30806504495005</v>
      </c>
      <c r="D7" s="6" t="n">
        <f aca="false">DecisionFlip!$F$3-B7*DecisionFlip!$F$5</f>
        <v>2.37258540455042</v>
      </c>
      <c r="E7" s="2" t="str">
        <f aca="false">IF(D7&gt;C7,"B","A")</f>
        <v>A</v>
      </c>
    </row>
    <row r="8" customFormat="false" ht="15" hidden="false" customHeight="false" outlineLevel="0" collapsed="false">
      <c r="A8" s="2" t="n">
        <v>6</v>
      </c>
      <c r="B8" s="6" t="n">
        <f aca="false">$G$1/SQRT(A8)</f>
        <v>0.224536559755125</v>
      </c>
      <c r="C8" s="6" t="n">
        <f aca="false">DecisionFlip!$F$2-B8*DecisionFlip!$F$4</f>
        <v>4.35092688048975</v>
      </c>
      <c r="D8" s="6" t="n">
        <f aca="false">DecisionFlip!$F$3-B8*DecisionFlip!$F$5</f>
        <v>2.75834192440776</v>
      </c>
      <c r="E8" s="2" t="str">
        <f aca="false">IF(D8&gt;C8,"B","A")</f>
        <v>A</v>
      </c>
    </row>
    <row r="9" customFormat="false" ht="15" hidden="false" customHeight="false" outlineLevel="0" collapsed="false">
      <c r="A9" s="2" t="n">
        <v>7</v>
      </c>
      <c r="B9" s="6" t="n">
        <f aca="false">$G$1/SQRT(A9)</f>
        <v>0.207880460155075</v>
      </c>
      <c r="C9" s="6" t="n">
        <f aca="false">DecisionFlip!$F$2-B9*DecisionFlip!$F$4</f>
        <v>4.38423907968985</v>
      </c>
      <c r="D9" s="6" t="n">
        <f aca="false">DecisionFlip!$F$3-B9*DecisionFlip!$F$5</f>
        <v>3.05815171720865</v>
      </c>
      <c r="E9" s="2" t="str">
        <f aca="false">IF(D9&gt;C9,"B","A")</f>
        <v>A</v>
      </c>
    </row>
    <row r="10" customFormat="false" ht="15" hidden="false" customHeight="false" outlineLevel="0" collapsed="false">
      <c r="A10" s="2" t="n">
        <v>8</v>
      </c>
      <c r="B10" s="6" t="n">
        <f aca="false">$G$1/SQRT(A10)</f>
        <v>0.194454364826301</v>
      </c>
      <c r="C10" s="6" t="n">
        <f aca="false">DecisionFlip!$F$2-B10*DecisionFlip!$F$4</f>
        <v>4.4110912703474</v>
      </c>
      <c r="D10" s="6" t="n">
        <f aca="false">DecisionFlip!$F$3-B10*DecisionFlip!$F$5</f>
        <v>3.29982143312659</v>
      </c>
      <c r="E10" s="2" t="str">
        <f aca="false">IF(D10&gt;C10,"B","A")</f>
        <v>A</v>
      </c>
    </row>
    <row r="11" customFormat="false" ht="15" hidden="false" customHeight="false" outlineLevel="0" collapsed="false">
      <c r="A11" s="2" t="n">
        <v>9</v>
      </c>
      <c r="B11" s="6" t="n">
        <f aca="false">$G$1/SQRT(A11)</f>
        <v>0.183333333333333</v>
      </c>
      <c r="C11" s="6" t="n">
        <f aca="false">DecisionFlip!$F$2-B11*DecisionFlip!$F$4</f>
        <v>4.43333333333333</v>
      </c>
      <c r="D11" s="6" t="n">
        <f aca="false">DecisionFlip!$F$3-B11*DecisionFlip!$F$5</f>
        <v>3.5</v>
      </c>
      <c r="E11" s="2" t="str">
        <f aca="false">IF(D11&gt;C11,"B","A")</f>
        <v>A</v>
      </c>
    </row>
    <row r="12" customFormat="false" ht="15" hidden="false" customHeight="false" outlineLevel="0" collapsed="false">
      <c r="A12" s="2" t="n">
        <v>10</v>
      </c>
      <c r="B12" s="6" t="n">
        <f aca="false">$G$1/SQRT(A12)</f>
        <v>0.173925271309261</v>
      </c>
      <c r="C12" s="6" t="n">
        <f aca="false">DecisionFlip!$F$2-B12*DecisionFlip!$F$4</f>
        <v>4.45214945738148</v>
      </c>
      <c r="D12" s="6" t="n">
        <f aca="false">DecisionFlip!$F$3-B12*DecisionFlip!$F$5</f>
        <v>3.66934511643331</v>
      </c>
      <c r="E12" s="2" t="str">
        <f aca="false">IF(D12&gt;C12,"B","A")</f>
        <v>A</v>
      </c>
    </row>
    <row r="13" customFormat="false" ht="15" hidden="false" customHeight="false" outlineLevel="0" collapsed="false">
      <c r="A13" s="2" t="n">
        <v>11</v>
      </c>
      <c r="B13" s="6" t="n">
        <f aca="false">$G$1/SQRT(A13)</f>
        <v>0.16583123951777</v>
      </c>
      <c r="C13" s="6" t="n">
        <f aca="false">DecisionFlip!$F$2-B13*DecisionFlip!$F$4</f>
        <v>4.46833752096446</v>
      </c>
      <c r="D13" s="6" t="n">
        <f aca="false">DecisionFlip!$F$3-B13*DecisionFlip!$F$5</f>
        <v>3.81503768868014</v>
      </c>
      <c r="E13" s="2" t="str">
        <f aca="false">IF(D13&gt;C13,"B","A")</f>
        <v>A</v>
      </c>
    </row>
    <row r="14" customFormat="false" ht="15" hidden="false" customHeight="false" outlineLevel="0" collapsed="false">
      <c r="A14" s="2" t="n">
        <v>12</v>
      </c>
      <c r="B14" s="6" t="n">
        <f aca="false">$G$1/SQRT(A14)</f>
        <v>0.158771324027147</v>
      </c>
      <c r="C14" s="6" t="n">
        <f aca="false">DecisionFlip!$F$2-B14*DecisionFlip!$F$4</f>
        <v>4.48245735194571</v>
      </c>
      <c r="D14" s="6" t="n">
        <f aca="false">DecisionFlip!$F$3-B14*DecisionFlip!$F$5</f>
        <v>3.94211616751135</v>
      </c>
      <c r="E14" s="2" t="str">
        <f aca="false">IF(D14&gt;C14,"B","A")</f>
        <v>A</v>
      </c>
    </row>
    <row r="15" customFormat="false" ht="15" hidden="false" customHeight="false" outlineLevel="0" collapsed="false">
      <c r="A15" s="2" t="n">
        <v>13</v>
      </c>
      <c r="B15" s="6" t="n">
        <f aca="false">$G$1/SQRT(A15)</f>
        <v>0.152542553961938</v>
      </c>
      <c r="C15" s="6" t="n">
        <f aca="false">DecisionFlip!$F$2-B15*DecisionFlip!$F$4</f>
        <v>4.49491489207612</v>
      </c>
      <c r="D15" s="6" t="n">
        <f aca="false">DecisionFlip!$F$3-B15*DecisionFlip!$F$5</f>
        <v>4.05423402868512</v>
      </c>
      <c r="E15" s="2" t="str">
        <f aca="false">IF(D15&gt;C15,"B","A")</f>
        <v>A</v>
      </c>
    </row>
    <row r="16" customFormat="false" ht="15" hidden="false" customHeight="false" outlineLevel="0" collapsed="false">
      <c r="A16" s="2" t="n">
        <v>14</v>
      </c>
      <c r="B16" s="6" t="n">
        <f aca="false">$G$1/SQRT(A16)</f>
        <v>0.146993683051833</v>
      </c>
      <c r="C16" s="6" t="n">
        <f aca="false">DecisionFlip!$F$2-B16*DecisionFlip!$F$4</f>
        <v>4.50601263389633</v>
      </c>
      <c r="D16" s="6" t="n">
        <f aca="false">DecisionFlip!$F$3-B16*DecisionFlip!$F$5</f>
        <v>4.154113705067</v>
      </c>
      <c r="E16" s="2" t="str">
        <f aca="false">IF(D16&gt;C16,"B","A")</f>
        <v>A</v>
      </c>
    </row>
    <row r="17" customFormat="false" ht="15" hidden="false" customHeight="false" outlineLevel="0" collapsed="false">
      <c r="A17" s="2" t="n">
        <v>15</v>
      </c>
      <c r="B17" s="6" t="n">
        <f aca="false">$G$1/SQRT(A17)</f>
        <v>0.142009389360939</v>
      </c>
      <c r="C17" s="6" t="n">
        <f aca="false">DecisionFlip!$F$2-B17*DecisionFlip!$F$4</f>
        <v>4.51598122127812</v>
      </c>
      <c r="D17" s="6" t="n">
        <f aca="false">DecisionFlip!$F$3-B17*DecisionFlip!$F$5</f>
        <v>4.24383099150311</v>
      </c>
      <c r="E17" s="2" t="str">
        <f aca="false">IF(D17&gt;C17,"B","A")</f>
        <v>A</v>
      </c>
    </row>
    <row r="18" customFormat="false" ht="15" hidden="false" customHeight="false" outlineLevel="0" collapsed="false">
      <c r="A18" s="2" t="n">
        <v>16</v>
      </c>
      <c r="B18" s="6" t="n">
        <f aca="false">$G$1/SQRT(A18)</f>
        <v>0.1375</v>
      </c>
      <c r="C18" s="6" t="n">
        <f aca="false">DecisionFlip!$F$2-B18*DecisionFlip!$F$4</f>
        <v>4.525</v>
      </c>
      <c r="D18" s="6" t="n">
        <f aca="false">DecisionFlip!$F$3-B18*DecisionFlip!$F$5</f>
        <v>4.325</v>
      </c>
      <c r="E18" s="2" t="str">
        <f aca="false">IF(D18&gt;C18,"B","A")</f>
        <v>A</v>
      </c>
    </row>
    <row r="19" customFormat="false" ht="15" hidden="false" customHeight="false" outlineLevel="0" collapsed="false">
      <c r="A19" s="2" t="n">
        <v>17</v>
      </c>
      <c r="B19" s="6" t="n">
        <f aca="false">$G$1/SQRT(A19)</f>
        <v>0.133394593769983</v>
      </c>
      <c r="C19" s="6" t="n">
        <f aca="false">DecisionFlip!$F$2-B19*DecisionFlip!$F$4</f>
        <v>4.53321081246003</v>
      </c>
      <c r="D19" s="6" t="n">
        <f aca="false">DecisionFlip!$F$3-B19*DecisionFlip!$F$5</f>
        <v>4.3988973121403</v>
      </c>
      <c r="E19" s="2" t="str">
        <f aca="false">IF(D19&gt;C19,"B","A")</f>
        <v>A</v>
      </c>
    </row>
    <row r="20" customFormat="false" ht="15" hidden="false" customHeight="false" outlineLevel="0" collapsed="false">
      <c r="A20" s="2" t="n">
        <v>18</v>
      </c>
      <c r="B20" s="6" t="n">
        <f aca="false">$G$1/SQRT(A20)</f>
        <v>0.129636243217534</v>
      </c>
      <c r="C20" s="6" t="n">
        <f aca="false">DecisionFlip!$F$2-B20*DecisionFlip!$F$4</f>
        <v>4.54072751356493</v>
      </c>
      <c r="D20" s="6" t="n">
        <f aca="false">DecisionFlip!$F$3-B20*DecisionFlip!$F$5</f>
        <v>4.46654762208439</v>
      </c>
      <c r="E20" s="2" t="str">
        <f aca="false">IF(D20&gt;C20,"B","A")</f>
        <v>A</v>
      </c>
    </row>
    <row r="21" customFormat="false" ht="15" hidden="false" customHeight="false" outlineLevel="0" collapsed="false">
      <c r="A21" s="2" t="n">
        <v>19</v>
      </c>
      <c r="B21" s="6" t="n">
        <f aca="false">$G$1/SQRT(A21)</f>
        <v>0.126178653628809</v>
      </c>
      <c r="C21" s="6" t="n">
        <f aca="false">DecisionFlip!$F$2-B21*DecisionFlip!$F$4</f>
        <v>4.54764269274238</v>
      </c>
      <c r="D21" s="6" t="n">
        <f aca="false">DecisionFlip!$F$3-B21*DecisionFlip!$F$5</f>
        <v>4.52878423468144</v>
      </c>
      <c r="E21" s="2" t="str">
        <f aca="false">IF(D21&gt;C21,"B","A")</f>
        <v>A</v>
      </c>
    </row>
    <row r="22" customFormat="false" ht="15" hidden="false" customHeight="false" outlineLevel="0" collapsed="false">
      <c r="A22" s="2" t="n">
        <v>20</v>
      </c>
      <c r="B22" s="6" t="n">
        <f aca="false">$G$1/SQRT(A22)</f>
        <v>0.122983738762488</v>
      </c>
      <c r="C22" s="6" t="n">
        <f aca="false">DecisionFlip!$F$2-B22*DecisionFlip!$F$4</f>
        <v>4.55403252247502</v>
      </c>
      <c r="D22" s="6" t="n">
        <f aca="false">DecisionFlip!$F$3-B22*DecisionFlip!$F$5</f>
        <v>4.58629270227521</v>
      </c>
      <c r="E22" s="2" t="str">
        <f aca="false">IF(D22&gt;C22,"B","A")</f>
        <v>B</v>
      </c>
    </row>
    <row r="23" customFormat="false" ht="15" hidden="false" customHeight="false" outlineLevel="0" collapsed="false">
      <c r="A23" s="2" t="n">
        <v>21</v>
      </c>
      <c r="B23" s="6" t="n">
        <f aca="false">$G$1/SQRT(A23)</f>
        <v>0.120019839629796</v>
      </c>
      <c r="C23" s="6" t="n">
        <f aca="false">DecisionFlip!$F$2-B23*DecisionFlip!$F$4</f>
        <v>4.55996032074041</v>
      </c>
      <c r="D23" s="6" t="n">
        <f aca="false">DecisionFlip!$F$3-B23*DecisionFlip!$F$5</f>
        <v>4.63964288666368</v>
      </c>
      <c r="E23" s="2" t="str">
        <f aca="false">IF(D23&gt;C23,"B","A")</f>
        <v>B</v>
      </c>
    </row>
    <row r="24" customFormat="false" ht="15" hidden="false" customHeight="false" outlineLevel="0" collapsed="false">
      <c r="A24" s="2" t="n">
        <v>22</v>
      </c>
      <c r="B24" s="6" t="n">
        <f aca="false">$G$1/SQRT(A24)</f>
        <v>0.117260393995586</v>
      </c>
      <c r="C24" s="6" t="n">
        <f aca="false">DecisionFlip!$F$2-B24*DecisionFlip!$F$4</f>
        <v>4.56547921200883</v>
      </c>
      <c r="D24" s="6" t="n">
        <f aca="false">DecisionFlip!$F$3-B24*DecisionFlip!$F$5</f>
        <v>4.68931290807946</v>
      </c>
      <c r="E24" s="2" t="str">
        <f aca="false">IF(D24&gt;C24,"B","A")</f>
        <v>B</v>
      </c>
    </row>
    <row r="25" customFormat="false" ht="15" hidden="false" customHeight="false" outlineLevel="0" collapsed="false">
      <c r="A25" s="2" t="n">
        <v>23</v>
      </c>
      <c r="B25" s="6" t="n">
        <f aca="false">$G$1/SQRT(A25)</f>
        <v>0.114682927731391</v>
      </c>
      <c r="C25" s="6" t="n">
        <f aca="false">DecisionFlip!$F$2-B25*DecisionFlip!$F$4</f>
        <v>4.57063414453722</v>
      </c>
      <c r="D25" s="6" t="n">
        <f aca="false">DecisionFlip!$F$3-B25*DecisionFlip!$F$5</f>
        <v>4.73570730083496</v>
      </c>
      <c r="E25" s="2" t="str">
        <f aca="false">IF(D25&gt;C25,"B","A")</f>
        <v>B</v>
      </c>
    </row>
    <row r="26" customFormat="false" ht="15" hidden="false" customHeight="false" outlineLevel="0" collapsed="false">
      <c r="A26" s="2" t="n">
        <v>24</v>
      </c>
      <c r="B26" s="6" t="n">
        <f aca="false">$G$1/SQRT(A26)</f>
        <v>0.112268279877562</v>
      </c>
      <c r="C26" s="6" t="n">
        <f aca="false">DecisionFlip!$F$2-B26*DecisionFlip!$F$4</f>
        <v>4.57546344024488</v>
      </c>
      <c r="D26" s="6" t="n">
        <f aca="false">DecisionFlip!$F$3-B26*DecisionFlip!$F$5</f>
        <v>4.77917096220388</v>
      </c>
      <c r="E26" s="2" t="str">
        <f aca="false">IF(D26&gt;C26,"B","A")</f>
        <v>B</v>
      </c>
    </row>
    <row r="27" customFormat="false" ht="15" hidden="false" customHeight="false" outlineLevel="0" collapsed="false">
      <c r="A27" s="2" t="n">
        <v>25</v>
      </c>
      <c r="B27" s="6" t="n">
        <f aca="false">$G$1/SQRT(A27)</f>
        <v>0.11</v>
      </c>
      <c r="C27" s="6" t="n">
        <f aca="false">DecisionFlip!$F$2-B27*DecisionFlip!$F$4</f>
        <v>4.58</v>
      </c>
      <c r="D27" s="6" t="n">
        <f aca="false">DecisionFlip!$F$3-B27*DecisionFlip!$F$5</f>
        <v>4.82</v>
      </c>
      <c r="E27" s="2" t="str">
        <f aca="false">IF(D27&gt;C27,"B","A")</f>
        <v>B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66"/>
  </cols>
  <sheetData>
    <row r="1" customFormat="false" ht="15" hidden="false" customHeight="false" outlineLevel="0" collapsed="false">
      <c r="A1" s="3" t="s">
        <v>32</v>
      </c>
      <c r="B1" s="3" t="s">
        <v>33</v>
      </c>
      <c r="C1" s="3" t="s">
        <v>34</v>
      </c>
    </row>
    <row r="2" customFormat="false" ht="15" hidden="false" customHeight="false" outlineLevel="0" collapsed="false">
      <c r="A2" s="2" t="s">
        <v>35</v>
      </c>
      <c r="B2" s="7" t="n">
        <v>5.8</v>
      </c>
      <c r="C2" s="2" t="s">
        <v>36</v>
      </c>
    </row>
    <row r="3" customFormat="false" ht="15" hidden="false" customHeight="false" outlineLevel="0" collapsed="false">
      <c r="A3" s="2" t="s">
        <v>37</v>
      </c>
      <c r="B3" s="7" t="n">
        <v>4.4</v>
      </c>
      <c r="C3" s="2" t="s">
        <v>38</v>
      </c>
    </row>
    <row r="4" customFormat="false" ht="15" hidden="false" customHeight="false" outlineLevel="0" collapsed="false">
      <c r="A4" s="2" t="s">
        <v>39</v>
      </c>
      <c r="B4" s="7" t="n">
        <v>14</v>
      </c>
      <c r="C4" s="2" t="s">
        <v>40</v>
      </c>
    </row>
    <row r="5" customFormat="false" ht="15" hidden="false" customHeight="false" outlineLevel="0" collapsed="false">
      <c r="A5" s="2" t="s">
        <v>41</v>
      </c>
      <c r="B5" s="7" t="n">
        <v>0.4</v>
      </c>
      <c r="C5" s="2" t="s">
        <v>42</v>
      </c>
    </row>
    <row r="6" customFormat="false" ht="15" hidden="false" customHeight="false" outlineLevel="0" collapsed="false">
      <c r="A6" s="2" t="s">
        <v>43</v>
      </c>
      <c r="B6" s="7" t="n">
        <v>-0.8</v>
      </c>
      <c r="C6" s="2" t="s">
        <v>44</v>
      </c>
    </row>
    <row r="7" customFormat="false" ht="15" hidden="false" customHeight="false" outlineLevel="0" collapsed="false">
      <c r="A7" s="2" t="s">
        <v>45</v>
      </c>
      <c r="B7" s="7" t="n">
        <v>4.8</v>
      </c>
      <c r="C7" s="2" t="s">
        <v>46</v>
      </c>
    </row>
    <row r="8" customFormat="false" ht="15" hidden="false" customHeight="false" outlineLevel="0" collapsed="false">
      <c r="A8" s="2" t="s">
        <v>47</v>
      </c>
      <c r="B8" s="7" t="n">
        <v>6.8</v>
      </c>
      <c r="C8" s="2" t="s">
        <v>48</v>
      </c>
    </row>
    <row r="9" customFormat="false" ht="15" hidden="false" customHeight="false" outlineLevel="0" collapsed="false">
      <c r="A9" s="2" t="s">
        <v>49</v>
      </c>
      <c r="B9" s="7" t="n">
        <v>4.5</v>
      </c>
      <c r="C9" s="2" t="s">
        <v>50</v>
      </c>
    </row>
    <row r="10" customFormat="false" ht="15" hidden="false" customHeight="false" outlineLevel="0" collapsed="false">
      <c r="A10" s="2" t="s">
        <v>51</v>
      </c>
      <c r="B10" s="7" t="n">
        <v>4.1</v>
      </c>
      <c r="C10" s="2" t="s">
        <v>52</v>
      </c>
    </row>
    <row r="11" customFormat="false" ht="15" hidden="false" customHeight="false" outlineLevel="0" collapsed="false">
      <c r="A11" s="2" t="s">
        <v>53</v>
      </c>
      <c r="B11" s="7" t="n">
        <v>0.125</v>
      </c>
      <c r="C11" s="2" t="s">
        <v>54</v>
      </c>
    </row>
    <row r="12" customFormat="false" ht="15" hidden="false" customHeight="false" outlineLevel="0" collapsed="false">
      <c r="A12" s="2" t="s">
        <v>55</v>
      </c>
      <c r="B12" s="7" t="n">
        <v>0.123</v>
      </c>
      <c r="C12" s="2" t="s">
        <v>56</v>
      </c>
    </row>
    <row r="13" customFormat="false" ht="15" hidden="false" customHeight="false" outlineLevel="0" collapsed="false">
      <c r="A13" s="2" t="s">
        <v>57</v>
      </c>
      <c r="B13" s="7" t="n">
        <v>20</v>
      </c>
      <c r="C13" s="2" t="s">
        <v>58</v>
      </c>
    </row>
    <row r="14" customFormat="false" ht="15" hidden="false" customHeight="false" outlineLevel="0" collapsed="false">
      <c r="A14" s="2" t="s">
        <v>59</v>
      </c>
      <c r="B14" s="7" t="n">
        <v>0.055</v>
      </c>
      <c r="C14" s="2" t="s">
        <v>60</v>
      </c>
    </row>
    <row r="15" customFormat="false" ht="15" hidden="false" customHeight="false" outlineLevel="0" collapsed="false">
      <c r="A15" s="2" t="s">
        <v>61</v>
      </c>
      <c r="B15" s="7" t="n">
        <v>5.81</v>
      </c>
      <c r="C15" s="2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32</v>
      </c>
      <c r="B1" s="3" t="s">
        <v>63</v>
      </c>
      <c r="C1" s="3" t="s">
        <v>33</v>
      </c>
      <c r="D1" s="3" t="s">
        <v>64</v>
      </c>
      <c r="E1" s="3" t="s">
        <v>65</v>
      </c>
    </row>
    <row r="2" customFormat="false" ht="15" hidden="false" customHeight="false" outlineLevel="0" collapsed="false">
      <c r="A2" s="2" t="s">
        <v>35</v>
      </c>
      <c r="B2" s="6" t="n">
        <f aca="false">WorstCase!F2</f>
        <v>5.8</v>
      </c>
      <c r="C2" s="6" t="n">
        <f aca="false">Reference_Values!B2</f>
        <v>5.8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37</v>
      </c>
      <c r="B3" s="6" t="n">
        <f aca="false">WorstCase!F6</f>
        <v>4.4</v>
      </c>
      <c r="C3" s="6" t="n">
        <f aca="false">Reference_Values!B3</f>
        <v>4.4</v>
      </c>
      <c r="D3" s="2" t="n">
        <f aca="false">ABS(B3-C3)</f>
        <v>0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39</v>
      </c>
      <c r="B4" s="6" t="n">
        <f aca="false">WorstCase!F3</f>
        <v>14</v>
      </c>
      <c r="C4" s="6" t="n">
        <f aca="false">Reference_Values!B4</f>
        <v>14</v>
      </c>
      <c r="D4" s="2" t="n">
        <f aca="false">ABS(B4-C4)</f>
        <v>0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41</v>
      </c>
      <c r="B5" s="6" t="n">
        <f aca="false">WorstCase!F5</f>
        <v>0.4</v>
      </c>
      <c r="C5" s="6" t="n">
        <f aca="false">Reference_Values!B5</f>
        <v>0.4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43</v>
      </c>
      <c r="B6" s="6" t="n">
        <f aca="false">WorstCase!F7</f>
        <v>-0.800000000000001</v>
      </c>
      <c r="C6" s="6" t="n">
        <f aca="false">Reference_Values!B6</f>
        <v>-0.8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45</v>
      </c>
      <c r="B7" s="6" t="n">
        <f aca="false">DecisionFlip!F2</f>
        <v>4.8</v>
      </c>
      <c r="C7" s="6" t="n">
        <f aca="false">Reference_Values!B7</f>
        <v>4.8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47</v>
      </c>
      <c r="B8" s="6" t="n">
        <f aca="false">DecisionFlip!F3</f>
        <v>6.8</v>
      </c>
      <c r="C8" s="6" t="n">
        <f aca="false">Reference_Values!B8</f>
        <v>6.8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49</v>
      </c>
      <c r="B9" s="6" t="n">
        <f aca="false">DecisionFlip!F6</f>
        <v>4.5</v>
      </c>
      <c r="C9" s="6" t="n">
        <f aca="false">Reference_Values!B9</f>
        <v>4.5</v>
      </c>
      <c r="D9" s="2" t="n">
        <f aca="false">ABS(B9-C9)</f>
        <v>0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51</v>
      </c>
      <c r="B10" s="6" t="n">
        <f aca="false">DecisionFlip!F7</f>
        <v>4.1</v>
      </c>
      <c r="C10" s="6" t="n">
        <f aca="false">Reference_Values!B10</f>
        <v>4.1</v>
      </c>
      <c r="D10" s="2" t="n">
        <f aca="false">ABS(B10-C10)</f>
        <v>0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53</v>
      </c>
      <c r="B11" s="6" t="n">
        <f aca="false">DecisionFlip!F8</f>
        <v>0.125</v>
      </c>
      <c r="C11" s="6" t="n">
        <f aca="false">Reference_Values!B11</f>
        <v>0.125</v>
      </c>
      <c r="D11" s="2" t="n">
        <f aca="false">ABS(B11-C11)</f>
        <v>0</v>
      </c>
      <c r="E11" s="1" t="str">
        <f aca="false">IF(D11&lt;0.0005,"PASS","FAIL")</f>
        <v>PASS</v>
      </c>
    </row>
    <row r="12" customFormat="false" ht="15" hidden="false" customHeight="false" outlineLevel="0" collapsed="false">
      <c r="A12" s="2" t="s">
        <v>55</v>
      </c>
      <c r="B12" s="6" t="n">
        <f aca="false">DataDriven!G4</f>
        <v>0.122983738762488</v>
      </c>
      <c r="C12" s="6" t="n">
        <f aca="false">Reference_Values!B12</f>
        <v>0.123</v>
      </c>
      <c r="D12" s="2" t="n">
        <f aca="false">ABS(B12-C12)</f>
        <v>1.62612375115556E-005</v>
      </c>
      <c r="E12" s="1" t="str">
        <f aca="false">IF(D12&lt;0.0005,"PASS","FAIL")</f>
        <v>PASS</v>
      </c>
    </row>
    <row r="13" customFormat="false" ht="15" hidden="false" customHeight="false" outlineLevel="0" collapsed="false">
      <c r="A13" s="2" t="s">
        <v>57</v>
      </c>
      <c r="B13" s="6" t="n">
        <f aca="false">DataDriven!G3</f>
        <v>20</v>
      </c>
      <c r="C13" s="6" t="n">
        <f aca="false">Reference_Values!B13</f>
        <v>20</v>
      </c>
      <c r="D13" s="2" t="n">
        <f aca="false">ABS(B13-C13)</f>
        <v>0</v>
      </c>
      <c r="E13" s="1" t="str">
        <f aca="false">IF(D13&lt;0.0005,"PASS","FAIL")</f>
        <v>PASS</v>
      </c>
    </row>
    <row r="14" customFormat="false" ht="15" hidden="false" customHeight="false" outlineLevel="0" collapsed="false">
      <c r="A14" s="2" t="s">
        <v>59</v>
      </c>
      <c r="B14" s="6" t="n">
        <f aca="false">DataDriven!G5</f>
        <v>0.055</v>
      </c>
      <c r="C14" s="6" t="n">
        <f aca="false">Reference_Values!B14</f>
        <v>0.055</v>
      </c>
      <c r="D14" s="2" t="n">
        <f aca="false">ABS(B14-C14)</f>
        <v>0</v>
      </c>
      <c r="E14" s="1" t="str">
        <f aca="false">IF(D14&lt;0.0005,"PASS","FAIL")</f>
        <v>PASS</v>
      </c>
    </row>
    <row r="15" customFormat="false" ht="15" hidden="false" customHeight="false" outlineLevel="0" collapsed="false">
      <c r="A15" s="2" t="s">
        <v>61</v>
      </c>
      <c r="B15" s="6" t="n">
        <f aca="false">DataDriven!G6</f>
        <v>5.81</v>
      </c>
      <c r="C15" s="6" t="n">
        <f aca="false">Reference_Values!B15</f>
        <v>5.81</v>
      </c>
      <c r="D15" s="2" t="n">
        <f aca="false">ABS(B15-C15)</f>
        <v>0</v>
      </c>
      <c r="E15" s="1" t="str">
        <f aca="false">IF(D15&lt;0.0005,"PASS","FAIL")</f>
        <v>PASS</v>
      </c>
    </row>
    <row r="17" customFormat="false" ht="15" hidden="false" customHeight="false" outlineLevel="0" collapsed="false">
      <c r="A17" s="2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2026-07-14T00:42:03Z</dcterms:created>
  <dc:creator>openpyxl</dc:creator>
  <dc:description/>
  <dc:language>en-US</dc:language>
  <cp:lastModifiedBy/>
  <dcterms:modified xsi:type="dcterms:W3CDTF">2026-07-14T00:42:03Z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