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Dominance" sheetId="2" state="visible" r:id="rId4"/>
    <sheet name="Scalarization" sheetId="3" state="visible" r:id="rId5"/>
    <sheet name="Frontier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<sst xmlns="http://schemas.openxmlformats.org/spreadsheetml/2006/main" count="99" uniqueCount="75">
  <si>
    <t xml:space="preserve">DCT Laboratory — Vol II, Ch 12: Multi-Objective Enterprise Optimization</t>
  </si>
  <si>
    <t xml:space="preserve">Seed 26212 · Companion to DCT_V2_Ch12_Lab.ipynb and AXIOM-12 (Vol. II).</t>
  </si>
  <si>
    <t xml:space="preserve">Pareto dominance by SUMPRODUCT flags over eight candidates; the 21-row weighted-sum sweep</t>
  </si>
  <si>
    <t xml:space="preserve">proving D unreachable plus the Chebyshev compromise that reaches it; the continuous frontier</t>
  </si>
  <si>
    <t xml:space="preserve">with the trade-off identity per row. LEGEND — pale-gold cells are the editable inputs.</t>
  </si>
  <si>
    <t xml:space="preserve">policy</t>
  </si>
  <si>
    <t xml:space="preserve">growth g</t>
  </si>
  <si>
    <t xml:space="preserve">resilience r</t>
  </si>
  <si>
    <t xml:space="preserve">dominated?</t>
  </si>
  <si>
    <t xml:space="preserve">A</t>
  </si>
  <si>
    <t xml:space="preserve">n candidates</t>
  </si>
  <si>
    <t xml:space="preserve">B</t>
  </si>
  <si>
    <t xml:space="preserve">n dominated</t>
  </si>
  <si>
    <t xml:space="preserve">C</t>
  </si>
  <si>
    <t xml:space="preserve">n Pareto</t>
  </si>
  <si>
    <t xml:space="preserve">D</t>
  </si>
  <si>
    <t xml:space="preserve">D is Pareto? (1=yes)</t>
  </si>
  <si>
    <t xml:space="preserve">E</t>
  </si>
  <si>
    <t xml:space="preserve">F</t>
  </si>
  <si>
    <t xml:space="preserve">G</t>
  </si>
  <si>
    <t xml:space="preserve">H</t>
  </si>
  <si>
    <t xml:space="preserve">w</t>
  </si>
  <si>
    <t xml:space="preserve">winner</t>
  </si>
  <si>
    <t xml:space="preserve">times D wins a weighted sum</t>
  </si>
  <si>
    <t xml:space="preserve">ws_selects_D (1=yes)</t>
  </si>
  <si>
    <t xml:space="preserve">Chebyshev to ideal (9,9), weights (1, 1.5)</t>
  </si>
  <si>
    <t xml:space="preserve">cheb A</t>
  </si>
  <si>
    <t xml:space="preserve">cheb B</t>
  </si>
  <si>
    <t xml:space="preserve">cheb D</t>
  </si>
  <si>
    <t xml:space="preserve">cheb F</t>
  </si>
  <si>
    <t xml:space="preserve">cheb G</t>
  </si>
  <si>
    <t xml:space="preserve">compromise winner</t>
  </si>
  <si>
    <t xml:space="preserve">winner is D? (1=yes)</t>
  </si>
  <si>
    <t xml:space="preserve">x* = MIN(1, w/(2(1-w)))</t>
  </si>
  <si>
    <t xml:space="preserve">f1</t>
  </si>
  <si>
    <t xml:space="preserve">f2 = 1-x^2</t>
  </si>
  <si>
    <t xml:space="preserve">slope = -2x</t>
  </si>
  <si>
    <t xml:space="preserve">x*(0.5)</t>
  </si>
  <si>
    <t xml:space="preserve">f1(0.5)</t>
  </si>
  <si>
    <t xml:space="preserve">f2(0.5)</t>
  </si>
  <si>
    <t xml:space="preserve">slope at w=0.5</t>
  </si>
  <si>
    <t xml:space="preserve">w_corner = first w with x*=1</t>
  </si>
  <si>
    <t xml:space="preserve">Checkpoint</t>
  </si>
  <si>
    <t xml:space="preserve">Engine value</t>
  </si>
  <si>
    <t xml:space="preserve">Meaning</t>
  </si>
  <si>
    <t xml:space="preserve">n_candidates</t>
  </si>
  <si>
    <t xml:space="preserve">Eight policies on the table</t>
  </si>
  <si>
    <t xml:space="preserve">n_pareto</t>
  </si>
  <si>
    <t xml:space="preserve">Five efficient</t>
  </si>
  <si>
    <t xml:space="preserve">n_dominated</t>
  </si>
  <si>
    <t xml:space="preserve">Three fall to logic alone</t>
  </si>
  <si>
    <t xml:space="preserve">D_is_pareto</t>
  </si>
  <si>
    <t xml:space="preserve">The dent-dweller is efficient</t>
  </si>
  <si>
    <t xml:space="preserve">ws_selects_D</t>
  </si>
  <si>
    <t xml:space="preserve">Zero of 21 weights ever pick D</t>
  </si>
  <si>
    <t xml:space="preserve">cheb_D</t>
  </si>
  <si>
    <t xml:space="preserve">D's compromise distance</t>
  </si>
  <si>
    <t xml:space="preserve">cheb_F</t>
  </si>
  <si>
    <t xml:space="preserve">F loses under resilience-weighted ideal</t>
  </si>
  <si>
    <t xml:space="preserve">cheb_winner_is_D</t>
  </si>
  <si>
    <t xml:space="preserve">The compromise reaches the dent</t>
  </si>
  <si>
    <t xml:space="preserve">x_star_w05</t>
  </si>
  <si>
    <t xml:space="preserve">Equal weights' tangency</t>
  </si>
  <si>
    <t xml:space="preserve">f1_w05</t>
  </si>
  <si>
    <t xml:space="preserve">Growth at the tangency</t>
  </si>
  <si>
    <t xml:space="preserve">f2_w05</t>
  </si>
  <si>
    <t xml:space="preserve">Resilience at the tangency</t>
  </si>
  <si>
    <t xml:space="preserve">tradeoff_w05</t>
  </si>
  <si>
    <t xml:space="preserve">Frontier slope = -w/(1-w)</t>
  </si>
  <si>
    <t xml:space="preserve">w_corner</t>
  </si>
  <si>
    <t xml:space="preserve">Preference strong enough to exhaust the frontier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</si>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</sst>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4" min="3" style="0" width="12"/>
    <col collapsed="false" customWidth="true" hidden="false" outlineLevel="0" max="5" min="5" style="0" width="4"/>
    <col collapsed="false" customWidth="true" hidden="false" outlineLevel="0" max="6" min="6" style="0" width="30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</row>
    <row r="2" customFormat="false" ht="15" hidden="false" customHeight="false" outlineLevel="0" collapsed="false">
      <c r="A2" s="2" t="s">
        <v>9</v>
      </c>
      <c r="B2" s="4" t="n">
        <v>2</v>
      </c>
      <c r="C2" s="4" t="n">
        <v>9</v>
      </c>
      <c r="D2" s="2" t="n">
        <f aca="false">IF(SUMPRODUCT(($B$2:$B$9&gt;=B2)*($C$2:$C$9&gt;=C2)*((($B$2:$B$9&gt;B2)+($C$2:$C$9&gt;C2))&gt;0))&gt;0,1,0)</f>
        <v>0</v>
      </c>
      <c r="F2" s="2" t="s">
        <v>10</v>
      </c>
      <c r="G2" s="5" t="n">
        <f aca="false">COUNTA(A2:A9)</f>
        <v>8</v>
      </c>
    </row>
    <row r="3" customFormat="false" ht="15" hidden="false" customHeight="false" outlineLevel="0" collapsed="false">
      <c r="A3" s="2" t="s">
        <v>11</v>
      </c>
      <c r="B3" s="4" t="n">
        <v>4</v>
      </c>
      <c r="C3" s="4" t="n">
        <v>8</v>
      </c>
      <c r="D3" s="2" t="n">
        <f aca="false">IF(SUMPRODUCT(($B$2:$B$9&gt;=B3)*($C$2:$C$9&gt;=C3)*((($B$2:$B$9&gt;B3)+($C$2:$C$9&gt;C3))&gt;0))&gt;0,1,0)</f>
        <v>0</v>
      </c>
      <c r="F3" s="2" t="s">
        <v>12</v>
      </c>
      <c r="G3" s="5" t="n">
        <f aca="false">SUM(D2:D9)</f>
        <v>3</v>
      </c>
    </row>
    <row r="4" customFormat="false" ht="15" hidden="false" customHeight="false" outlineLevel="0" collapsed="false">
      <c r="A4" s="2" t="s">
        <v>13</v>
      </c>
      <c r="B4" s="4" t="n">
        <v>5</v>
      </c>
      <c r="C4" s="4" t="n">
        <v>5</v>
      </c>
      <c r="D4" s="2" t="n">
        <f aca="false">IF(SUMPRODUCT(($B$2:$B$9&gt;=B4)*($C$2:$C$9&gt;=C4)*((($B$2:$B$9&gt;B4)+($C$2:$C$9&gt;C4))&gt;0))&gt;0,1,0)</f>
        <v>1</v>
      </c>
      <c r="F4" s="2" t="s">
        <v>14</v>
      </c>
      <c r="G4" s="5" t="n">
        <f aca="false">G2-G3</f>
        <v>5</v>
      </c>
    </row>
    <row r="5" customFormat="false" ht="15" hidden="false" customHeight="false" outlineLevel="0" collapsed="false">
      <c r="A5" s="2" t="s">
        <v>15</v>
      </c>
      <c r="B5" s="4" t="n">
        <v>6</v>
      </c>
      <c r="C5" s="4" t="n">
        <v>6.5</v>
      </c>
      <c r="D5" s="2" t="n">
        <f aca="false">IF(SUMPRODUCT(($B$2:$B$9&gt;=B5)*($C$2:$C$9&gt;=C5)*((($B$2:$B$9&gt;B5)+($C$2:$C$9&gt;C5))&gt;0))&gt;0,1,0)</f>
        <v>0</v>
      </c>
      <c r="F5" s="2" t="s">
        <v>16</v>
      </c>
      <c r="G5" s="5" t="n">
        <f aca="false">1-D5</f>
        <v>1</v>
      </c>
    </row>
    <row r="6" customFormat="false" ht="15" hidden="false" customHeight="false" outlineLevel="0" collapsed="false">
      <c r="A6" s="2" t="s">
        <v>17</v>
      </c>
      <c r="B6" s="4" t="n">
        <v>7</v>
      </c>
      <c r="C6" s="4" t="n">
        <v>4</v>
      </c>
      <c r="D6" s="2" t="n">
        <f aca="false">IF(SUMPRODUCT(($B$2:$B$9&gt;=B6)*($C$2:$C$9&gt;=C6)*((($B$2:$B$9&gt;B6)+($C$2:$C$9&gt;C6))&gt;0))&gt;0,1,0)</f>
        <v>1</v>
      </c>
    </row>
    <row r="7" customFormat="false" ht="15" hidden="false" customHeight="false" outlineLevel="0" collapsed="false">
      <c r="A7" s="2" t="s">
        <v>18</v>
      </c>
      <c r="B7" s="4" t="n">
        <v>8</v>
      </c>
      <c r="C7" s="4" t="n">
        <v>6</v>
      </c>
      <c r="D7" s="2" t="n">
        <f aca="false">IF(SUMPRODUCT(($B$2:$B$9&gt;=B7)*($C$2:$C$9&gt;=C7)*((($B$2:$B$9&gt;B7)+($C$2:$C$9&gt;C7))&gt;0))&gt;0,1,0)</f>
        <v>0</v>
      </c>
    </row>
    <row r="8" customFormat="false" ht="15" hidden="false" customHeight="false" outlineLevel="0" collapsed="false">
      <c r="A8" s="2" t="s">
        <v>19</v>
      </c>
      <c r="B8" s="4" t="n">
        <v>9</v>
      </c>
      <c r="C8" s="4" t="n">
        <v>2</v>
      </c>
      <c r="D8" s="2" t="n">
        <f aca="false">IF(SUMPRODUCT(($B$2:$B$9&gt;=B8)*($C$2:$C$9&gt;=C8)*((($B$2:$B$9&gt;B8)+($C$2:$C$9&gt;C8))&gt;0))&gt;0,1,0)</f>
        <v>0</v>
      </c>
    </row>
    <row r="9" customFormat="false" ht="15" hidden="false" customHeight="false" outlineLevel="0" collapsed="false">
      <c r="A9" s="2" t="s">
        <v>20</v>
      </c>
      <c r="B9" s="4" t="n">
        <v>3</v>
      </c>
      <c r="C9" s="4" t="n">
        <v>6</v>
      </c>
      <c r="D9" s="2" t="n">
        <f aca="false">IF(SUMPRODUCT(($B$2:$B$9&gt;=B9)*($C$2:$C$9&gt;=C9)*((($B$2:$B$9&gt;B9)+($C$2:$C$9&gt;C9))&gt;0))&gt;0,1,0)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9" min="2" style="0" width="9"/>
    <col collapsed="false" customWidth="true" hidden="false" outlineLevel="0" max="10" min="10" style="0" width="10"/>
    <col collapsed="false" customWidth="true" hidden="false" outlineLevel="0" max="11" min="11" style="0" width="4"/>
    <col collapsed="false" customWidth="true" hidden="false" outlineLevel="0" max="12" min="12" style="0" width="34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3" t="s">
        <v>21</v>
      </c>
      <c r="B1" s="3" t="s">
        <v>9</v>
      </c>
      <c r="C1" s="3" t="s">
        <v>11</v>
      </c>
      <c r="D1" s="3" t="s">
        <v>13</v>
      </c>
      <c r="E1" s="3" t="s">
        <v>15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22</v>
      </c>
    </row>
    <row r="2" customFormat="false" ht="15" hidden="false" customHeight="false" outlineLevel="0" collapsed="false">
      <c r="A2" s="2" t="n">
        <v>0</v>
      </c>
      <c r="B2" s="6" t="n">
        <f aca="false">$A2*Dominance!B2+(1-$A2)*Dominance!C2</f>
        <v>9</v>
      </c>
      <c r="C2" s="6" t="n">
        <f aca="false">$A2*Dominance!B3+(1-$A2)*Dominance!C3</f>
        <v>8</v>
      </c>
      <c r="D2" s="6" t="n">
        <f aca="false">$A2*Dominance!B4+(1-$A2)*Dominance!C4</f>
        <v>5</v>
      </c>
      <c r="E2" s="6" t="n">
        <f aca="false">$A2*Dominance!B5+(1-$A2)*Dominance!C5</f>
        <v>6.5</v>
      </c>
      <c r="F2" s="6" t="n">
        <f aca="false">$A2*Dominance!B6+(1-$A2)*Dominance!C6</f>
        <v>4</v>
      </c>
      <c r="G2" s="6" t="n">
        <f aca="false">$A2*Dominance!B7+(1-$A2)*Dominance!C7</f>
        <v>6</v>
      </c>
      <c r="H2" s="6" t="n">
        <f aca="false">$A2*Dominance!B8+(1-$A2)*Dominance!C8</f>
        <v>2</v>
      </c>
      <c r="I2" s="6" t="n">
        <f aca="false">$A2*Dominance!B9+(1-$A2)*Dominance!C9</f>
        <v>6</v>
      </c>
      <c r="J2" s="2" t="str">
        <f aca="false">INDEX(Dominance!$A$2:$A$9,MATCH(MAX(B2:I2),B2:I2,0))</f>
        <v>A</v>
      </c>
      <c r="L2" s="2" t="s">
        <v>23</v>
      </c>
      <c r="M2" s="1" t="n">
        <f aca="false">COUNTIF(J2:J22,"D")</f>
        <v>0</v>
      </c>
    </row>
    <row r="3" customFormat="false" ht="15" hidden="false" customHeight="false" outlineLevel="0" collapsed="false">
      <c r="A3" s="2" t="n">
        <v>0.05</v>
      </c>
      <c r="B3" s="6" t="n">
        <f aca="false">$A3*Dominance!B2+(1-$A3)*Dominance!C2</f>
        <v>8.65</v>
      </c>
      <c r="C3" s="6" t="n">
        <f aca="false">$A3*Dominance!B3+(1-$A3)*Dominance!C3</f>
        <v>7.8</v>
      </c>
      <c r="D3" s="6" t="n">
        <f aca="false">$A3*Dominance!B4+(1-$A3)*Dominance!C4</f>
        <v>5</v>
      </c>
      <c r="E3" s="6" t="n">
        <f aca="false">$A3*Dominance!B5+(1-$A3)*Dominance!C5</f>
        <v>6.475</v>
      </c>
      <c r="F3" s="6" t="n">
        <f aca="false">$A3*Dominance!B6+(1-$A3)*Dominance!C6</f>
        <v>4.15</v>
      </c>
      <c r="G3" s="6" t="n">
        <f aca="false">$A3*Dominance!B7+(1-$A3)*Dominance!C7</f>
        <v>6.1</v>
      </c>
      <c r="H3" s="6" t="n">
        <f aca="false">$A3*Dominance!B8+(1-$A3)*Dominance!C8</f>
        <v>2.35</v>
      </c>
      <c r="I3" s="6" t="n">
        <f aca="false">$A3*Dominance!B9+(1-$A3)*Dominance!C9</f>
        <v>5.85</v>
      </c>
      <c r="J3" s="2" t="str">
        <f aca="false">INDEX(Dominance!$A$2:$A$9,MATCH(MAX(B3:I3),B3:I3,0))</f>
        <v>A</v>
      </c>
      <c r="L3" s="2" t="s">
        <v>24</v>
      </c>
      <c r="M3" s="1" t="n">
        <f aca="false">IF(M2&gt;0,1,0)</f>
        <v>0</v>
      </c>
    </row>
    <row r="4" customFormat="false" ht="15" hidden="false" customHeight="false" outlineLevel="0" collapsed="false">
      <c r="A4" s="2" t="n">
        <v>0.1</v>
      </c>
      <c r="B4" s="6" t="n">
        <f aca="false">$A4*Dominance!B2+(1-$A4)*Dominance!C2</f>
        <v>8.3</v>
      </c>
      <c r="C4" s="6" t="n">
        <f aca="false">$A4*Dominance!B3+(1-$A4)*Dominance!C3</f>
        <v>7.6</v>
      </c>
      <c r="D4" s="6" t="n">
        <f aca="false">$A4*Dominance!B4+(1-$A4)*Dominance!C4</f>
        <v>5</v>
      </c>
      <c r="E4" s="6" t="n">
        <f aca="false">$A4*Dominance!B5+(1-$A4)*Dominance!C5</f>
        <v>6.45</v>
      </c>
      <c r="F4" s="6" t="n">
        <f aca="false">$A4*Dominance!B6+(1-$A4)*Dominance!C6</f>
        <v>4.3</v>
      </c>
      <c r="G4" s="6" t="n">
        <f aca="false">$A4*Dominance!B7+(1-$A4)*Dominance!C7</f>
        <v>6.2</v>
      </c>
      <c r="H4" s="6" t="n">
        <f aca="false">$A4*Dominance!B8+(1-$A4)*Dominance!C8</f>
        <v>2.7</v>
      </c>
      <c r="I4" s="6" t="n">
        <f aca="false">$A4*Dominance!B9+(1-$A4)*Dominance!C9</f>
        <v>5.7</v>
      </c>
      <c r="J4" s="2" t="str">
        <f aca="false">INDEX(Dominance!$A$2:$A$9,MATCH(MAX(B4:I4),B4:I4,0))</f>
        <v>A</v>
      </c>
    </row>
    <row r="5" customFormat="false" ht="15" hidden="false" customHeight="false" outlineLevel="0" collapsed="false">
      <c r="A5" s="2" t="n">
        <v>0.15</v>
      </c>
      <c r="B5" s="6" t="n">
        <f aca="false">$A5*Dominance!B2+(1-$A5)*Dominance!C2</f>
        <v>7.95</v>
      </c>
      <c r="C5" s="6" t="n">
        <f aca="false">$A5*Dominance!B3+(1-$A5)*Dominance!C3</f>
        <v>7.4</v>
      </c>
      <c r="D5" s="6" t="n">
        <f aca="false">$A5*Dominance!B4+(1-$A5)*Dominance!C4</f>
        <v>5</v>
      </c>
      <c r="E5" s="6" t="n">
        <f aca="false">$A5*Dominance!B5+(1-$A5)*Dominance!C5</f>
        <v>6.425</v>
      </c>
      <c r="F5" s="6" t="n">
        <f aca="false">$A5*Dominance!B6+(1-$A5)*Dominance!C6</f>
        <v>4.45</v>
      </c>
      <c r="G5" s="6" t="n">
        <f aca="false">$A5*Dominance!B7+(1-$A5)*Dominance!C7</f>
        <v>6.3</v>
      </c>
      <c r="H5" s="6" t="n">
        <f aca="false">$A5*Dominance!B8+(1-$A5)*Dominance!C8</f>
        <v>3.05</v>
      </c>
      <c r="I5" s="6" t="n">
        <f aca="false">$A5*Dominance!B9+(1-$A5)*Dominance!C9</f>
        <v>5.55</v>
      </c>
      <c r="J5" s="2" t="str">
        <f aca="false">INDEX(Dominance!$A$2:$A$9,MATCH(MAX(B5:I5),B5:I5,0))</f>
        <v>A</v>
      </c>
      <c r="L5" s="1" t="s">
        <v>25</v>
      </c>
    </row>
    <row r="6" customFormat="false" ht="15" hidden="false" customHeight="false" outlineLevel="0" collapsed="false">
      <c r="A6" s="2" t="n">
        <v>0.2</v>
      </c>
      <c r="B6" s="6" t="n">
        <f aca="false">$A6*Dominance!B2+(1-$A6)*Dominance!C2</f>
        <v>7.6</v>
      </c>
      <c r="C6" s="6" t="n">
        <f aca="false">$A6*Dominance!B3+(1-$A6)*Dominance!C3</f>
        <v>7.2</v>
      </c>
      <c r="D6" s="6" t="n">
        <f aca="false">$A6*Dominance!B4+(1-$A6)*Dominance!C4</f>
        <v>5</v>
      </c>
      <c r="E6" s="6" t="n">
        <f aca="false">$A6*Dominance!B5+(1-$A6)*Dominance!C5</f>
        <v>6.4</v>
      </c>
      <c r="F6" s="6" t="n">
        <f aca="false">$A6*Dominance!B6+(1-$A6)*Dominance!C6</f>
        <v>4.6</v>
      </c>
      <c r="G6" s="6" t="n">
        <f aca="false">$A6*Dominance!B7+(1-$A6)*Dominance!C7</f>
        <v>6.4</v>
      </c>
      <c r="H6" s="6" t="n">
        <f aca="false">$A6*Dominance!B8+(1-$A6)*Dominance!C8</f>
        <v>3.4</v>
      </c>
      <c r="I6" s="6" t="n">
        <f aca="false">$A6*Dominance!B9+(1-$A6)*Dominance!C9</f>
        <v>5.4</v>
      </c>
      <c r="J6" s="2" t="str">
        <f aca="false">INDEX(Dominance!$A$2:$A$9,MATCH(MAX(B6:I6),B6:I6,0))</f>
        <v>A</v>
      </c>
      <c r="L6" s="2" t="s">
        <v>26</v>
      </c>
      <c r="M6" s="5" t="n">
        <f aca="false">MAX(1*ABS(9-Dominance!B2),1.5*ABS(9-Dominance!C2))</f>
        <v>7</v>
      </c>
    </row>
    <row r="7" customFormat="false" ht="15" hidden="false" customHeight="false" outlineLevel="0" collapsed="false">
      <c r="A7" s="2" t="n">
        <v>0.25</v>
      </c>
      <c r="B7" s="6" t="n">
        <f aca="false">$A7*Dominance!B2+(1-$A7)*Dominance!C2</f>
        <v>7.25</v>
      </c>
      <c r="C7" s="6" t="n">
        <f aca="false">$A7*Dominance!B3+(1-$A7)*Dominance!C3</f>
        <v>7</v>
      </c>
      <c r="D7" s="6" t="n">
        <f aca="false">$A7*Dominance!B4+(1-$A7)*Dominance!C4</f>
        <v>5</v>
      </c>
      <c r="E7" s="6" t="n">
        <f aca="false">$A7*Dominance!B5+(1-$A7)*Dominance!C5</f>
        <v>6.375</v>
      </c>
      <c r="F7" s="6" t="n">
        <f aca="false">$A7*Dominance!B6+(1-$A7)*Dominance!C6</f>
        <v>4.75</v>
      </c>
      <c r="G7" s="6" t="n">
        <f aca="false">$A7*Dominance!B7+(1-$A7)*Dominance!C7</f>
        <v>6.5</v>
      </c>
      <c r="H7" s="6" t="n">
        <f aca="false">$A7*Dominance!B8+(1-$A7)*Dominance!C8</f>
        <v>3.75</v>
      </c>
      <c r="I7" s="6" t="n">
        <f aca="false">$A7*Dominance!B9+(1-$A7)*Dominance!C9</f>
        <v>5.25</v>
      </c>
      <c r="J7" s="2" t="str">
        <f aca="false">INDEX(Dominance!$A$2:$A$9,MATCH(MAX(B7:I7),B7:I7,0))</f>
        <v>A</v>
      </c>
      <c r="L7" s="2" t="s">
        <v>27</v>
      </c>
      <c r="M7" s="5" t="n">
        <f aca="false">MAX(1*ABS(9-Dominance!B3),1.5*ABS(9-Dominance!C3))</f>
        <v>5</v>
      </c>
    </row>
    <row r="8" customFormat="false" ht="15" hidden="false" customHeight="false" outlineLevel="0" collapsed="false">
      <c r="A8" s="2" t="n">
        <v>0.3</v>
      </c>
      <c r="B8" s="6" t="n">
        <f aca="false">$A8*Dominance!B2+(1-$A8)*Dominance!C2</f>
        <v>6.9</v>
      </c>
      <c r="C8" s="6" t="n">
        <f aca="false">$A8*Dominance!B3+(1-$A8)*Dominance!C3</f>
        <v>6.8</v>
      </c>
      <c r="D8" s="6" t="n">
        <f aca="false">$A8*Dominance!B4+(1-$A8)*Dominance!C4</f>
        <v>5</v>
      </c>
      <c r="E8" s="6" t="n">
        <f aca="false">$A8*Dominance!B5+(1-$A8)*Dominance!C5</f>
        <v>6.35</v>
      </c>
      <c r="F8" s="6" t="n">
        <f aca="false">$A8*Dominance!B6+(1-$A8)*Dominance!C6</f>
        <v>4.9</v>
      </c>
      <c r="G8" s="6" t="n">
        <f aca="false">$A8*Dominance!B7+(1-$A8)*Dominance!C7</f>
        <v>6.6</v>
      </c>
      <c r="H8" s="6" t="n">
        <f aca="false">$A8*Dominance!B8+(1-$A8)*Dominance!C8</f>
        <v>4.1</v>
      </c>
      <c r="I8" s="6" t="n">
        <f aca="false">$A8*Dominance!B9+(1-$A8)*Dominance!C9</f>
        <v>5.1</v>
      </c>
      <c r="J8" s="2" t="str">
        <f aca="false">INDEX(Dominance!$A$2:$A$9,MATCH(MAX(B8:I8),B8:I8,0))</f>
        <v>A</v>
      </c>
      <c r="L8" s="2" t="s">
        <v>28</v>
      </c>
      <c r="M8" s="5" t="n">
        <f aca="false">MAX(1*ABS(9-Dominance!B5),1.5*ABS(9-Dominance!C5))</f>
        <v>3.75</v>
      </c>
    </row>
    <row r="9" customFormat="false" ht="15" hidden="false" customHeight="false" outlineLevel="0" collapsed="false">
      <c r="A9" s="2" t="n">
        <v>0.35</v>
      </c>
      <c r="B9" s="6" t="n">
        <f aca="false">$A9*Dominance!B2+(1-$A9)*Dominance!C2</f>
        <v>6.55</v>
      </c>
      <c r="C9" s="6" t="n">
        <f aca="false">$A9*Dominance!B3+(1-$A9)*Dominance!C3</f>
        <v>6.6</v>
      </c>
      <c r="D9" s="6" t="n">
        <f aca="false">$A9*Dominance!B4+(1-$A9)*Dominance!C4</f>
        <v>5</v>
      </c>
      <c r="E9" s="6" t="n">
        <f aca="false">$A9*Dominance!B5+(1-$A9)*Dominance!C5</f>
        <v>6.325</v>
      </c>
      <c r="F9" s="6" t="n">
        <f aca="false">$A9*Dominance!B6+(1-$A9)*Dominance!C6</f>
        <v>5.05</v>
      </c>
      <c r="G9" s="6" t="n">
        <f aca="false">$A9*Dominance!B7+(1-$A9)*Dominance!C7</f>
        <v>6.7</v>
      </c>
      <c r="H9" s="6" t="n">
        <f aca="false">$A9*Dominance!B8+(1-$A9)*Dominance!C8</f>
        <v>4.45</v>
      </c>
      <c r="I9" s="6" t="n">
        <f aca="false">$A9*Dominance!B9+(1-$A9)*Dominance!C9</f>
        <v>4.95</v>
      </c>
      <c r="J9" s="2" t="str">
        <f aca="false">INDEX(Dominance!$A$2:$A$9,MATCH(MAX(B9:I9),B9:I9,0))</f>
        <v>F</v>
      </c>
      <c r="L9" s="2" t="s">
        <v>29</v>
      </c>
      <c r="M9" s="5" t="n">
        <f aca="false">MAX(1*ABS(9-Dominance!B7),1.5*ABS(9-Dominance!C7))</f>
        <v>4.5</v>
      </c>
    </row>
    <row r="10" customFormat="false" ht="15" hidden="false" customHeight="false" outlineLevel="0" collapsed="false">
      <c r="A10" s="2" t="n">
        <v>0.4</v>
      </c>
      <c r="B10" s="6" t="n">
        <f aca="false">$A10*Dominance!B2+(1-$A10)*Dominance!C2</f>
        <v>6.2</v>
      </c>
      <c r="C10" s="6" t="n">
        <f aca="false">$A10*Dominance!B3+(1-$A10)*Dominance!C3</f>
        <v>6.4</v>
      </c>
      <c r="D10" s="6" t="n">
        <f aca="false">$A10*Dominance!B4+(1-$A10)*Dominance!C4</f>
        <v>5</v>
      </c>
      <c r="E10" s="6" t="n">
        <f aca="false">$A10*Dominance!B5+(1-$A10)*Dominance!C5</f>
        <v>6.3</v>
      </c>
      <c r="F10" s="6" t="n">
        <f aca="false">$A10*Dominance!B6+(1-$A10)*Dominance!C6</f>
        <v>5.2</v>
      </c>
      <c r="G10" s="6" t="n">
        <f aca="false">$A10*Dominance!B7+(1-$A10)*Dominance!C7</f>
        <v>6.8</v>
      </c>
      <c r="H10" s="6" t="n">
        <f aca="false">$A10*Dominance!B8+(1-$A10)*Dominance!C8</f>
        <v>4.8</v>
      </c>
      <c r="I10" s="6" t="n">
        <f aca="false">$A10*Dominance!B9+(1-$A10)*Dominance!C9</f>
        <v>4.8</v>
      </c>
      <c r="J10" s="2" t="str">
        <f aca="false">INDEX(Dominance!$A$2:$A$9,MATCH(MAX(B10:I10),B10:I10,0))</f>
        <v>F</v>
      </c>
      <c r="L10" s="2" t="s">
        <v>30</v>
      </c>
      <c r="M10" s="5" t="n">
        <f aca="false">MAX(1*ABS(9-Dominance!B8),1.5*ABS(9-Dominance!C8))</f>
        <v>10.5</v>
      </c>
    </row>
    <row r="11" customFormat="false" ht="15" hidden="false" customHeight="false" outlineLevel="0" collapsed="false">
      <c r="A11" s="2" t="n">
        <v>0.45</v>
      </c>
      <c r="B11" s="6" t="n">
        <f aca="false">$A11*Dominance!B2+(1-$A11)*Dominance!C2</f>
        <v>5.85</v>
      </c>
      <c r="C11" s="6" t="n">
        <f aca="false">$A11*Dominance!B3+(1-$A11)*Dominance!C3</f>
        <v>6.2</v>
      </c>
      <c r="D11" s="6" t="n">
        <f aca="false">$A11*Dominance!B4+(1-$A11)*Dominance!C4</f>
        <v>5</v>
      </c>
      <c r="E11" s="6" t="n">
        <f aca="false">$A11*Dominance!B5+(1-$A11)*Dominance!C5</f>
        <v>6.275</v>
      </c>
      <c r="F11" s="6" t="n">
        <f aca="false">$A11*Dominance!B6+(1-$A11)*Dominance!C6</f>
        <v>5.35</v>
      </c>
      <c r="G11" s="6" t="n">
        <f aca="false">$A11*Dominance!B7+(1-$A11)*Dominance!C7</f>
        <v>6.9</v>
      </c>
      <c r="H11" s="6" t="n">
        <f aca="false">$A11*Dominance!B8+(1-$A11)*Dominance!C8</f>
        <v>5.15</v>
      </c>
      <c r="I11" s="6" t="n">
        <f aca="false">$A11*Dominance!B9+(1-$A11)*Dominance!C9</f>
        <v>4.65</v>
      </c>
      <c r="J11" s="2" t="str">
        <f aca="false">INDEX(Dominance!$A$2:$A$9,MATCH(MAX(B11:I11),B11:I11,0))</f>
        <v>F</v>
      </c>
      <c r="L11" s="2" t="s">
        <v>31</v>
      </c>
      <c r="M11" s="1" t="str">
        <f aca="false">INDEX({"A";"B";"D";"F";"G"},MATCH(MIN(M6:M10),M6:M10,0))</f>
        <v>D</v>
      </c>
    </row>
    <row r="12" customFormat="false" ht="15" hidden="false" customHeight="false" outlineLevel="0" collapsed="false">
      <c r="A12" s="2" t="n">
        <v>0.5</v>
      </c>
      <c r="B12" s="6" t="n">
        <f aca="false">$A12*Dominance!B2+(1-$A12)*Dominance!C2</f>
        <v>5.5</v>
      </c>
      <c r="C12" s="6" t="n">
        <f aca="false">$A12*Dominance!B3+(1-$A12)*Dominance!C3</f>
        <v>6</v>
      </c>
      <c r="D12" s="6" t="n">
        <f aca="false">$A12*Dominance!B4+(1-$A12)*Dominance!C4</f>
        <v>5</v>
      </c>
      <c r="E12" s="6" t="n">
        <f aca="false">$A12*Dominance!B5+(1-$A12)*Dominance!C5</f>
        <v>6.25</v>
      </c>
      <c r="F12" s="6" t="n">
        <f aca="false">$A12*Dominance!B6+(1-$A12)*Dominance!C6</f>
        <v>5.5</v>
      </c>
      <c r="G12" s="6" t="n">
        <f aca="false">$A12*Dominance!B7+(1-$A12)*Dominance!C7</f>
        <v>7</v>
      </c>
      <c r="H12" s="6" t="n">
        <f aca="false">$A12*Dominance!B8+(1-$A12)*Dominance!C8</f>
        <v>5.5</v>
      </c>
      <c r="I12" s="6" t="n">
        <f aca="false">$A12*Dominance!B9+(1-$A12)*Dominance!C9</f>
        <v>4.5</v>
      </c>
      <c r="J12" s="2" t="str">
        <f aca="false">INDEX(Dominance!$A$2:$A$9,MATCH(MAX(B12:I12),B12:I12,0))</f>
        <v>F</v>
      </c>
      <c r="L12" s="2" t="s">
        <v>32</v>
      </c>
      <c r="M12" s="1" t="n">
        <f aca="false">IF(M11="D",1,0)</f>
        <v>1</v>
      </c>
    </row>
    <row r="13" customFormat="false" ht="15" hidden="false" customHeight="false" outlineLevel="0" collapsed="false">
      <c r="A13" s="2" t="n">
        <v>0.55</v>
      </c>
      <c r="B13" s="6" t="n">
        <f aca="false">$A13*Dominance!B2+(1-$A13)*Dominance!C2</f>
        <v>5.15</v>
      </c>
      <c r="C13" s="6" t="n">
        <f aca="false">$A13*Dominance!B3+(1-$A13)*Dominance!C3</f>
        <v>5.8</v>
      </c>
      <c r="D13" s="6" t="n">
        <f aca="false">$A13*Dominance!B4+(1-$A13)*Dominance!C4</f>
        <v>5</v>
      </c>
      <c r="E13" s="6" t="n">
        <f aca="false">$A13*Dominance!B5+(1-$A13)*Dominance!C5</f>
        <v>6.225</v>
      </c>
      <c r="F13" s="6" t="n">
        <f aca="false">$A13*Dominance!B6+(1-$A13)*Dominance!C6</f>
        <v>5.65</v>
      </c>
      <c r="G13" s="6" t="n">
        <f aca="false">$A13*Dominance!B7+(1-$A13)*Dominance!C7</f>
        <v>7.1</v>
      </c>
      <c r="H13" s="6" t="n">
        <f aca="false">$A13*Dominance!B8+(1-$A13)*Dominance!C8</f>
        <v>5.85</v>
      </c>
      <c r="I13" s="6" t="n">
        <f aca="false">$A13*Dominance!B9+(1-$A13)*Dominance!C9</f>
        <v>4.35</v>
      </c>
      <c r="J13" s="2" t="str">
        <f aca="false">INDEX(Dominance!$A$2:$A$9,MATCH(MAX(B13:I13),B13:I13,0))</f>
        <v>F</v>
      </c>
    </row>
    <row r="14" customFormat="false" ht="15" hidden="false" customHeight="false" outlineLevel="0" collapsed="false">
      <c r="A14" s="2" t="n">
        <v>0.6</v>
      </c>
      <c r="B14" s="6" t="n">
        <f aca="false">$A14*Dominance!B2+(1-$A14)*Dominance!C2</f>
        <v>4.8</v>
      </c>
      <c r="C14" s="6" t="n">
        <f aca="false">$A14*Dominance!B3+(1-$A14)*Dominance!C3</f>
        <v>5.6</v>
      </c>
      <c r="D14" s="6" t="n">
        <f aca="false">$A14*Dominance!B4+(1-$A14)*Dominance!C4</f>
        <v>5</v>
      </c>
      <c r="E14" s="6" t="n">
        <f aca="false">$A14*Dominance!B5+(1-$A14)*Dominance!C5</f>
        <v>6.2</v>
      </c>
      <c r="F14" s="6" t="n">
        <f aca="false">$A14*Dominance!B6+(1-$A14)*Dominance!C6</f>
        <v>5.8</v>
      </c>
      <c r="G14" s="6" t="n">
        <f aca="false">$A14*Dominance!B7+(1-$A14)*Dominance!C7</f>
        <v>7.2</v>
      </c>
      <c r="H14" s="6" t="n">
        <f aca="false">$A14*Dominance!B8+(1-$A14)*Dominance!C8</f>
        <v>6.2</v>
      </c>
      <c r="I14" s="6" t="n">
        <f aca="false">$A14*Dominance!B9+(1-$A14)*Dominance!C9</f>
        <v>4.2</v>
      </c>
      <c r="J14" s="2" t="str">
        <f aca="false">INDEX(Dominance!$A$2:$A$9,MATCH(MAX(B14:I14),B14:I14,0))</f>
        <v>F</v>
      </c>
    </row>
    <row r="15" customFormat="false" ht="15" hidden="false" customHeight="false" outlineLevel="0" collapsed="false">
      <c r="A15" s="2" t="n">
        <v>0.65</v>
      </c>
      <c r="B15" s="6" t="n">
        <f aca="false">$A15*Dominance!B2+(1-$A15)*Dominance!C2</f>
        <v>4.45</v>
      </c>
      <c r="C15" s="6" t="n">
        <f aca="false">$A15*Dominance!B3+(1-$A15)*Dominance!C3</f>
        <v>5.4</v>
      </c>
      <c r="D15" s="6" t="n">
        <f aca="false">$A15*Dominance!B4+(1-$A15)*Dominance!C4</f>
        <v>5</v>
      </c>
      <c r="E15" s="6" t="n">
        <f aca="false">$A15*Dominance!B5+(1-$A15)*Dominance!C5</f>
        <v>6.175</v>
      </c>
      <c r="F15" s="6" t="n">
        <f aca="false">$A15*Dominance!B6+(1-$A15)*Dominance!C6</f>
        <v>5.95</v>
      </c>
      <c r="G15" s="6" t="n">
        <f aca="false">$A15*Dominance!B7+(1-$A15)*Dominance!C7</f>
        <v>7.3</v>
      </c>
      <c r="H15" s="6" t="n">
        <f aca="false">$A15*Dominance!B8+(1-$A15)*Dominance!C8</f>
        <v>6.55</v>
      </c>
      <c r="I15" s="6" t="n">
        <f aca="false">$A15*Dominance!B9+(1-$A15)*Dominance!C9</f>
        <v>4.05</v>
      </c>
      <c r="J15" s="2" t="str">
        <f aca="false">INDEX(Dominance!$A$2:$A$9,MATCH(MAX(B15:I15),B15:I15,0))</f>
        <v>F</v>
      </c>
    </row>
    <row r="16" customFormat="false" ht="15" hidden="false" customHeight="false" outlineLevel="0" collapsed="false">
      <c r="A16" s="2" t="n">
        <v>0.7</v>
      </c>
      <c r="B16" s="6" t="n">
        <f aca="false">$A16*Dominance!B2+(1-$A16)*Dominance!C2</f>
        <v>4.1</v>
      </c>
      <c r="C16" s="6" t="n">
        <f aca="false">$A16*Dominance!B3+(1-$A16)*Dominance!C3</f>
        <v>5.2</v>
      </c>
      <c r="D16" s="6" t="n">
        <f aca="false">$A16*Dominance!B4+(1-$A16)*Dominance!C4</f>
        <v>5</v>
      </c>
      <c r="E16" s="6" t="n">
        <f aca="false">$A16*Dominance!B5+(1-$A16)*Dominance!C5</f>
        <v>6.15</v>
      </c>
      <c r="F16" s="6" t="n">
        <f aca="false">$A16*Dominance!B6+(1-$A16)*Dominance!C6</f>
        <v>6.1</v>
      </c>
      <c r="G16" s="6" t="n">
        <f aca="false">$A16*Dominance!B7+(1-$A16)*Dominance!C7</f>
        <v>7.4</v>
      </c>
      <c r="H16" s="6" t="n">
        <f aca="false">$A16*Dominance!B8+(1-$A16)*Dominance!C8</f>
        <v>6.9</v>
      </c>
      <c r="I16" s="6" t="n">
        <f aca="false">$A16*Dominance!B9+(1-$A16)*Dominance!C9</f>
        <v>3.9</v>
      </c>
      <c r="J16" s="2" t="str">
        <f aca="false">INDEX(Dominance!$A$2:$A$9,MATCH(MAX(B16:I16),B16:I16,0))</f>
        <v>F</v>
      </c>
    </row>
    <row r="17" customFormat="false" ht="15" hidden="false" customHeight="false" outlineLevel="0" collapsed="false">
      <c r="A17" s="2" t="n">
        <v>0.75</v>
      </c>
      <c r="B17" s="6" t="n">
        <f aca="false">$A17*Dominance!B2+(1-$A17)*Dominance!C2</f>
        <v>3.75</v>
      </c>
      <c r="C17" s="6" t="n">
        <f aca="false">$A17*Dominance!B3+(1-$A17)*Dominance!C3</f>
        <v>5</v>
      </c>
      <c r="D17" s="6" t="n">
        <f aca="false">$A17*Dominance!B4+(1-$A17)*Dominance!C4</f>
        <v>5</v>
      </c>
      <c r="E17" s="6" t="n">
        <f aca="false">$A17*Dominance!B5+(1-$A17)*Dominance!C5</f>
        <v>6.125</v>
      </c>
      <c r="F17" s="6" t="n">
        <f aca="false">$A17*Dominance!B6+(1-$A17)*Dominance!C6</f>
        <v>6.25</v>
      </c>
      <c r="G17" s="6" t="n">
        <f aca="false">$A17*Dominance!B7+(1-$A17)*Dominance!C7</f>
        <v>7.5</v>
      </c>
      <c r="H17" s="6" t="n">
        <f aca="false">$A17*Dominance!B8+(1-$A17)*Dominance!C8</f>
        <v>7.25</v>
      </c>
      <c r="I17" s="6" t="n">
        <f aca="false">$A17*Dominance!B9+(1-$A17)*Dominance!C9</f>
        <v>3.75</v>
      </c>
      <c r="J17" s="2" t="str">
        <f aca="false">INDEX(Dominance!$A$2:$A$9,MATCH(MAX(B17:I17),B17:I17,0))</f>
        <v>F</v>
      </c>
    </row>
    <row r="18" customFormat="false" ht="15" hidden="false" customHeight="false" outlineLevel="0" collapsed="false">
      <c r="A18" s="2" t="n">
        <v>0.8</v>
      </c>
      <c r="B18" s="6" t="n">
        <f aca="false">$A18*Dominance!B2+(1-$A18)*Dominance!C2</f>
        <v>3.4</v>
      </c>
      <c r="C18" s="6" t="n">
        <f aca="false">$A18*Dominance!B3+(1-$A18)*Dominance!C3</f>
        <v>4.8</v>
      </c>
      <c r="D18" s="6" t="n">
        <f aca="false">$A18*Dominance!B4+(1-$A18)*Dominance!C4</f>
        <v>5</v>
      </c>
      <c r="E18" s="6" t="n">
        <f aca="false">$A18*Dominance!B5+(1-$A18)*Dominance!C5</f>
        <v>6.1</v>
      </c>
      <c r="F18" s="6" t="n">
        <f aca="false">$A18*Dominance!B6+(1-$A18)*Dominance!C6</f>
        <v>6.4</v>
      </c>
      <c r="G18" s="6" t="n">
        <f aca="false">$A18*Dominance!B7+(1-$A18)*Dominance!C7</f>
        <v>7.6</v>
      </c>
      <c r="H18" s="6" t="n">
        <f aca="false">$A18*Dominance!B8+(1-$A18)*Dominance!C8</f>
        <v>7.6</v>
      </c>
      <c r="I18" s="6" t="n">
        <f aca="false">$A18*Dominance!B9+(1-$A18)*Dominance!C9</f>
        <v>3.6</v>
      </c>
      <c r="J18" s="2" t="str">
        <f aca="false">INDEX(Dominance!$A$2:$A$9,MATCH(MAX(B18:I18),B18:I18,0))</f>
        <v>F</v>
      </c>
    </row>
    <row r="19" customFormat="false" ht="15" hidden="false" customHeight="false" outlineLevel="0" collapsed="false">
      <c r="A19" s="2" t="n">
        <v>0.85</v>
      </c>
      <c r="B19" s="6" t="n">
        <f aca="false">$A19*Dominance!B2+(1-$A19)*Dominance!C2</f>
        <v>3.05</v>
      </c>
      <c r="C19" s="6" t="n">
        <f aca="false">$A19*Dominance!B3+(1-$A19)*Dominance!C3</f>
        <v>4.6</v>
      </c>
      <c r="D19" s="6" t="n">
        <f aca="false">$A19*Dominance!B4+(1-$A19)*Dominance!C4</f>
        <v>5</v>
      </c>
      <c r="E19" s="6" t="n">
        <f aca="false">$A19*Dominance!B5+(1-$A19)*Dominance!C5</f>
        <v>6.075</v>
      </c>
      <c r="F19" s="6" t="n">
        <f aca="false">$A19*Dominance!B6+(1-$A19)*Dominance!C6</f>
        <v>6.55</v>
      </c>
      <c r="G19" s="6" t="n">
        <f aca="false">$A19*Dominance!B7+(1-$A19)*Dominance!C7</f>
        <v>7.7</v>
      </c>
      <c r="H19" s="6" t="n">
        <f aca="false">$A19*Dominance!B8+(1-$A19)*Dominance!C8</f>
        <v>7.95</v>
      </c>
      <c r="I19" s="6" t="n">
        <f aca="false">$A19*Dominance!B9+(1-$A19)*Dominance!C9</f>
        <v>3.45</v>
      </c>
      <c r="J19" s="2" t="str">
        <f aca="false">INDEX(Dominance!$A$2:$A$9,MATCH(MAX(B19:I19),B19:I19,0))</f>
        <v>G</v>
      </c>
    </row>
    <row r="20" customFormat="false" ht="15" hidden="false" customHeight="false" outlineLevel="0" collapsed="false">
      <c r="A20" s="2" t="n">
        <v>0.9</v>
      </c>
      <c r="B20" s="6" t="n">
        <f aca="false">$A20*Dominance!B2+(1-$A20)*Dominance!C2</f>
        <v>2.7</v>
      </c>
      <c r="C20" s="6" t="n">
        <f aca="false">$A20*Dominance!B3+(1-$A20)*Dominance!C3</f>
        <v>4.4</v>
      </c>
      <c r="D20" s="6" t="n">
        <f aca="false">$A20*Dominance!B4+(1-$A20)*Dominance!C4</f>
        <v>5</v>
      </c>
      <c r="E20" s="6" t="n">
        <f aca="false">$A20*Dominance!B5+(1-$A20)*Dominance!C5</f>
        <v>6.05</v>
      </c>
      <c r="F20" s="6" t="n">
        <f aca="false">$A20*Dominance!B6+(1-$A20)*Dominance!C6</f>
        <v>6.7</v>
      </c>
      <c r="G20" s="6" t="n">
        <f aca="false">$A20*Dominance!B7+(1-$A20)*Dominance!C7</f>
        <v>7.8</v>
      </c>
      <c r="H20" s="6" t="n">
        <f aca="false">$A20*Dominance!B8+(1-$A20)*Dominance!C8</f>
        <v>8.3</v>
      </c>
      <c r="I20" s="6" t="n">
        <f aca="false">$A20*Dominance!B9+(1-$A20)*Dominance!C9</f>
        <v>3.3</v>
      </c>
      <c r="J20" s="2" t="str">
        <f aca="false">INDEX(Dominance!$A$2:$A$9,MATCH(MAX(B20:I20),B20:I20,0))</f>
        <v>G</v>
      </c>
    </row>
    <row r="21" customFormat="false" ht="15" hidden="false" customHeight="false" outlineLevel="0" collapsed="false">
      <c r="A21" s="2" t="n">
        <v>0.95</v>
      </c>
      <c r="B21" s="6" t="n">
        <f aca="false">$A21*Dominance!B2+(1-$A21)*Dominance!C2</f>
        <v>2.35</v>
      </c>
      <c r="C21" s="6" t="n">
        <f aca="false">$A21*Dominance!B3+(1-$A21)*Dominance!C3</f>
        <v>4.2</v>
      </c>
      <c r="D21" s="6" t="n">
        <f aca="false">$A21*Dominance!B4+(1-$A21)*Dominance!C4</f>
        <v>5</v>
      </c>
      <c r="E21" s="6" t="n">
        <f aca="false">$A21*Dominance!B5+(1-$A21)*Dominance!C5</f>
        <v>6.025</v>
      </c>
      <c r="F21" s="6" t="n">
        <f aca="false">$A21*Dominance!B6+(1-$A21)*Dominance!C6</f>
        <v>6.85</v>
      </c>
      <c r="G21" s="6" t="n">
        <f aca="false">$A21*Dominance!B7+(1-$A21)*Dominance!C7</f>
        <v>7.9</v>
      </c>
      <c r="H21" s="6" t="n">
        <f aca="false">$A21*Dominance!B8+(1-$A21)*Dominance!C8</f>
        <v>8.65</v>
      </c>
      <c r="I21" s="6" t="n">
        <f aca="false">$A21*Dominance!B9+(1-$A21)*Dominance!C9</f>
        <v>3.15</v>
      </c>
      <c r="J21" s="2" t="str">
        <f aca="false">INDEX(Dominance!$A$2:$A$9,MATCH(MAX(B21:I21),B21:I21,0))</f>
        <v>G</v>
      </c>
    </row>
    <row r="22" customFormat="false" ht="15" hidden="false" customHeight="false" outlineLevel="0" collapsed="false">
      <c r="A22" s="2" t="n">
        <v>1</v>
      </c>
      <c r="B22" s="6" t="n">
        <f aca="false">$A22*Dominance!B2+(1-$A22)*Dominance!C2</f>
        <v>2</v>
      </c>
      <c r="C22" s="6" t="n">
        <f aca="false">$A22*Dominance!B3+(1-$A22)*Dominance!C3</f>
        <v>4</v>
      </c>
      <c r="D22" s="6" t="n">
        <f aca="false">$A22*Dominance!B4+(1-$A22)*Dominance!C4</f>
        <v>5</v>
      </c>
      <c r="E22" s="6" t="n">
        <f aca="false">$A22*Dominance!B5+(1-$A22)*Dominance!C5</f>
        <v>6</v>
      </c>
      <c r="F22" s="6" t="n">
        <f aca="false">$A22*Dominance!B6+(1-$A22)*Dominance!C6</f>
        <v>7</v>
      </c>
      <c r="G22" s="6" t="n">
        <f aca="false">$A22*Dominance!B7+(1-$A22)*Dominance!C7</f>
        <v>8</v>
      </c>
      <c r="H22" s="6" t="n">
        <f aca="false">$A22*Dominance!B8+(1-$A22)*Dominance!C8</f>
        <v>9</v>
      </c>
      <c r="I22" s="6" t="n">
        <f aca="false">$A22*Dominance!B9+(1-$A22)*Dominance!C9</f>
        <v>3</v>
      </c>
      <c r="J22" s="2" t="str">
        <f aca="false">INDEX(Dominance!$A$2:$A$9,MATCH(MAX(B22:I22),B22:I22,0))</f>
        <v>G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22"/>
    <col collapsed="false" customWidth="true" hidden="false" outlineLevel="0" max="7" min="7" style="0" width="26"/>
  </cols>
  <sheetData>
    <row r="1" customFormat="false" ht="15" hidden="false" customHeight="false" outlineLevel="0" collapsed="false">
      <c r="A1" s="3" t="s">
        <v>21</v>
      </c>
      <c r="B1" s="3" t="s">
        <v>33</v>
      </c>
      <c r="C1" s="3" t="s">
        <v>34</v>
      </c>
      <c r="D1" s="3" t="s">
        <v>35</v>
      </c>
      <c r="E1" s="3" t="s">
        <v>36</v>
      </c>
    </row>
    <row r="2" customFormat="false" ht="15" hidden="false" customHeight="false" outlineLevel="0" collapsed="false">
      <c r="A2" s="2" t="n">
        <v>0.1</v>
      </c>
      <c r="B2" s="7" t="n">
        <f aca="false">MIN(1,A2/(2*(1-A2)))</f>
        <v>0.0555555555555556</v>
      </c>
      <c r="C2" s="7" t="n">
        <f aca="false">B2</f>
        <v>0.0555555555555556</v>
      </c>
      <c r="D2" s="7" t="n">
        <f aca="false">1-B2^2</f>
        <v>0.996913580246914</v>
      </c>
      <c r="E2" s="7" t="n">
        <f aca="false">-2*B2</f>
        <v>-0.111111111111111</v>
      </c>
      <c r="F2" s="2" t="s">
        <v>37</v>
      </c>
      <c r="G2" s="5" t="n">
        <f aca="false">B6</f>
        <v>0.5</v>
      </c>
    </row>
    <row r="3" customFormat="false" ht="15" hidden="false" customHeight="false" outlineLevel="0" collapsed="false">
      <c r="A3" s="2" t="n">
        <v>0.2</v>
      </c>
      <c r="B3" s="7" t="n">
        <f aca="false">MIN(1,A3/(2*(1-A3)))</f>
        <v>0.125</v>
      </c>
      <c r="C3" s="7" t="n">
        <f aca="false">B3</f>
        <v>0.125</v>
      </c>
      <c r="D3" s="7" t="n">
        <f aca="false">1-B3^2</f>
        <v>0.984375</v>
      </c>
      <c r="E3" s="7" t="n">
        <f aca="false">-2*B3</f>
        <v>-0.25</v>
      </c>
      <c r="F3" s="2" t="s">
        <v>38</v>
      </c>
      <c r="G3" s="5" t="n">
        <f aca="false">C6</f>
        <v>0.5</v>
      </c>
    </row>
    <row r="4" customFormat="false" ht="15" hidden="false" customHeight="false" outlineLevel="0" collapsed="false">
      <c r="A4" s="2" t="n">
        <v>0.3</v>
      </c>
      <c r="B4" s="7" t="n">
        <f aca="false">MIN(1,A4/(2*(1-A4)))</f>
        <v>0.214285714285714</v>
      </c>
      <c r="C4" s="7" t="n">
        <f aca="false">B4</f>
        <v>0.214285714285714</v>
      </c>
      <c r="D4" s="7" t="n">
        <f aca="false">1-B4^2</f>
        <v>0.954081632653061</v>
      </c>
      <c r="E4" s="7" t="n">
        <f aca="false">-2*B4</f>
        <v>-0.428571428571429</v>
      </c>
      <c r="F4" s="2" t="s">
        <v>39</v>
      </c>
      <c r="G4" s="5" t="n">
        <f aca="false">D6</f>
        <v>0.75</v>
      </c>
    </row>
    <row r="5" customFormat="false" ht="15" hidden="false" customHeight="false" outlineLevel="0" collapsed="false">
      <c r="A5" s="2" t="n">
        <v>0.4</v>
      </c>
      <c r="B5" s="7" t="n">
        <f aca="false">MIN(1,A5/(2*(1-A5)))</f>
        <v>0.333333333333333</v>
      </c>
      <c r="C5" s="7" t="n">
        <f aca="false">B5</f>
        <v>0.333333333333333</v>
      </c>
      <c r="D5" s="7" t="n">
        <f aca="false">1-B5^2</f>
        <v>0.888888888888889</v>
      </c>
      <c r="E5" s="7" t="n">
        <f aca="false">-2*B5</f>
        <v>-0.666666666666667</v>
      </c>
      <c r="F5" s="2" t="s">
        <v>40</v>
      </c>
      <c r="G5" s="5" t="n">
        <f aca="false">E6</f>
        <v>-1</v>
      </c>
    </row>
    <row r="6" customFormat="false" ht="15" hidden="false" customHeight="false" outlineLevel="0" collapsed="false">
      <c r="A6" s="2" t="n">
        <v>0.5</v>
      </c>
      <c r="B6" s="7" t="n">
        <f aca="false">MIN(1,A6/(2*(1-A6)))</f>
        <v>0.5</v>
      </c>
      <c r="C6" s="7" t="n">
        <f aca="false">B6</f>
        <v>0.5</v>
      </c>
      <c r="D6" s="7" t="n">
        <f aca="false">1-B6^2</f>
        <v>0.75</v>
      </c>
      <c r="E6" s="7" t="n">
        <f aca="false">-2*B6</f>
        <v>-1</v>
      </c>
      <c r="F6" s="2" t="s">
        <v>41</v>
      </c>
      <c r="G6" s="5" t="n">
        <f aca="false">INDEX(A2:A10,MATCH(1,B2:B10,0))</f>
        <v>0.7</v>
      </c>
    </row>
    <row r="7" customFormat="false" ht="15" hidden="false" customHeight="false" outlineLevel="0" collapsed="false">
      <c r="A7" s="2" t="n">
        <v>0.6</v>
      </c>
      <c r="B7" s="7" t="n">
        <f aca="false">MIN(1,A7/(2*(1-A7)))</f>
        <v>0.75</v>
      </c>
      <c r="C7" s="7" t="n">
        <f aca="false">B7</f>
        <v>0.75</v>
      </c>
      <c r="D7" s="7" t="n">
        <f aca="false">1-B7^2</f>
        <v>0.4375</v>
      </c>
      <c r="E7" s="7" t="n">
        <f aca="false">-2*B7</f>
        <v>-1.5</v>
      </c>
    </row>
    <row r="8" customFormat="false" ht="15" hidden="false" customHeight="false" outlineLevel="0" collapsed="false">
      <c r="A8" s="2" t="n">
        <v>0.7</v>
      </c>
      <c r="B8" s="7" t="n">
        <f aca="false">MIN(1,A8/(2*(1-A8)))</f>
        <v>1</v>
      </c>
      <c r="C8" s="7" t="n">
        <f aca="false">B8</f>
        <v>1</v>
      </c>
      <c r="D8" s="7" t="n">
        <f aca="false">1-B8^2</f>
        <v>0</v>
      </c>
      <c r="E8" s="7" t="n">
        <f aca="false">-2*B8</f>
        <v>-2</v>
      </c>
    </row>
    <row r="9" customFormat="false" ht="15" hidden="false" customHeight="false" outlineLevel="0" collapsed="false">
      <c r="A9" s="2" t="n">
        <v>0.8</v>
      </c>
      <c r="B9" s="7" t="n">
        <f aca="false">MIN(1,A9/(2*(1-A9)))</f>
        <v>1</v>
      </c>
      <c r="C9" s="7" t="n">
        <f aca="false">B9</f>
        <v>1</v>
      </c>
      <c r="D9" s="7" t="n">
        <f aca="false">1-B9^2</f>
        <v>0</v>
      </c>
      <c r="E9" s="7" t="n">
        <f aca="false">-2*B9</f>
        <v>-2</v>
      </c>
    </row>
    <row r="10" customFormat="false" ht="15" hidden="false" customHeight="false" outlineLevel="0" collapsed="false">
      <c r="A10" s="2" t="n">
        <v>0.9</v>
      </c>
      <c r="B10" s="7" t="n">
        <f aca="false">MIN(1,A10/(2*(1-A10)))</f>
        <v>1</v>
      </c>
      <c r="C10" s="7" t="n">
        <f aca="false">B10</f>
        <v>1</v>
      </c>
      <c r="D10" s="7" t="n">
        <f aca="false">1-B10^2</f>
        <v>0</v>
      </c>
      <c r="E10" s="7" t="n">
        <f aca="false">-2*B10</f>
        <v>-2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5" hidden="false" customHeight="false" outlineLevel="0" collapsed="false">
      <c r="A1" s="3" t="s">
        <v>42</v>
      </c>
      <c r="B1" s="3" t="s">
        <v>43</v>
      </c>
      <c r="C1" s="3" t="s">
        <v>44</v>
      </c>
    </row>
    <row r="2" customFormat="false" ht="15" hidden="false" customHeight="false" outlineLevel="0" collapsed="false">
      <c r="A2" s="2" t="s">
        <v>45</v>
      </c>
      <c r="B2" s="8" t="n">
        <v>8</v>
      </c>
      <c r="C2" s="2" t="s">
        <v>46</v>
      </c>
    </row>
    <row r="3" customFormat="false" ht="15" hidden="false" customHeight="false" outlineLevel="0" collapsed="false">
      <c r="A3" s="2" t="s">
        <v>47</v>
      </c>
      <c r="B3" s="8" t="n">
        <v>5</v>
      </c>
      <c r="C3" s="2" t="s">
        <v>48</v>
      </c>
    </row>
    <row r="4" customFormat="false" ht="15" hidden="false" customHeight="false" outlineLevel="0" collapsed="false">
      <c r="A4" s="2" t="s">
        <v>49</v>
      </c>
      <c r="B4" s="8" t="n">
        <v>3</v>
      </c>
      <c r="C4" s="2" t="s">
        <v>50</v>
      </c>
    </row>
    <row r="5" customFormat="false" ht="15" hidden="false" customHeight="false" outlineLevel="0" collapsed="false">
      <c r="A5" s="2" t="s">
        <v>51</v>
      </c>
      <c r="B5" s="8" t="n">
        <v>1</v>
      </c>
      <c r="C5" s="2" t="s">
        <v>52</v>
      </c>
    </row>
    <row r="6" customFormat="false" ht="15" hidden="false" customHeight="false" outlineLevel="0" collapsed="false">
      <c r="A6" s="2" t="s">
        <v>53</v>
      </c>
      <c r="B6" s="8" t="n">
        <v>0</v>
      </c>
      <c r="C6" s="2" t="s">
        <v>54</v>
      </c>
    </row>
    <row r="7" customFormat="false" ht="15" hidden="false" customHeight="false" outlineLevel="0" collapsed="false">
      <c r="A7" s="2" t="s">
        <v>55</v>
      </c>
      <c r="B7" s="8" t="n">
        <v>3.75</v>
      </c>
      <c r="C7" s="2" t="s">
        <v>56</v>
      </c>
    </row>
    <row r="8" customFormat="false" ht="15" hidden="false" customHeight="false" outlineLevel="0" collapsed="false">
      <c r="A8" s="2" t="s">
        <v>57</v>
      </c>
      <c r="B8" s="8" t="n">
        <v>4.5</v>
      </c>
      <c r="C8" s="2" t="s">
        <v>58</v>
      </c>
    </row>
    <row r="9" customFormat="false" ht="15" hidden="false" customHeight="false" outlineLevel="0" collapsed="false">
      <c r="A9" s="2" t="s">
        <v>59</v>
      </c>
      <c r="B9" s="8" t="n">
        <v>1</v>
      </c>
      <c r="C9" s="2" t="s">
        <v>60</v>
      </c>
    </row>
    <row r="10" customFormat="false" ht="15" hidden="false" customHeight="false" outlineLevel="0" collapsed="false">
      <c r="A10" s="2" t="s">
        <v>61</v>
      </c>
      <c r="B10" s="8" t="n">
        <v>0.5</v>
      </c>
      <c r="C10" s="2" t="s">
        <v>62</v>
      </c>
    </row>
    <row r="11" customFormat="false" ht="15" hidden="false" customHeight="false" outlineLevel="0" collapsed="false">
      <c r="A11" s="2" t="s">
        <v>63</v>
      </c>
      <c r="B11" s="8" t="n">
        <v>0.5</v>
      </c>
      <c r="C11" s="2" t="s">
        <v>64</v>
      </c>
    </row>
    <row r="12" customFormat="false" ht="15" hidden="false" customHeight="false" outlineLevel="0" collapsed="false">
      <c r="A12" s="2" t="s">
        <v>65</v>
      </c>
      <c r="B12" s="8" t="n">
        <v>0.75</v>
      </c>
      <c r="C12" s="2" t="s">
        <v>66</v>
      </c>
    </row>
    <row r="13" customFormat="false" ht="15" hidden="false" customHeight="false" outlineLevel="0" collapsed="false">
      <c r="A13" s="2" t="s">
        <v>67</v>
      </c>
      <c r="B13" s="8" t="n">
        <v>-1</v>
      </c>
      <c r="C13" s="2" t="s">
        <v>68</v>
      </c>
    </row>
    <row r="14" customFormat="false" ht="15" hidden="false" customHeight="false" outlineLevel="0" collapsed="false">
      <c r="A14" s="2" t="s">
        <v>69</v>
      </c>
      <c r="B14" s="8" t="n">
        <v>0.7</v>
      </c>
      <c r="C14" s="2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42</v>
      </c>
      <c r="B1" s="3" t="s">
        <v>71</v>
      </c>
      <c r="C1" s="3" t="s">
        <v>43</v>
      </c>
      <c r="D1" s="3" t="s">
        <v>72</v>
      </c>
      <c r="E1" s="3" t="s">
        <v>73</v>
      </c>
    </row>
    <row r="2" customFormat="false" ht="15" hidden="false" customHeight="false" outlineLevel="0" collapsed="false">
      <c r="A2" s="2" t="s">
        <v>45</v>
      </c>
      <c r="B2" s="7" t="n">
        <f aca="false">Dominance!G2</f>
        <v>8</v>
      </c>
      <c r="C2" s="7" t="n">
        <f aca="false">Reference_Values!B2</f>
        <v>8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47</v>
      </c>
      <c r="B3" s="7" t="n">
        <f aca="false">Dominance!G4</f>
        <v>5</v>
      </c>
      <c r="C3" s="7" t="n">
        <f aca="false">Reference_Values!B3</f>
        <v>5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49</v>
      </c>
      <c r="B4" s="7" t="n">
        <f aca="false">Dominance!G3</f>
        <v>3</v>
      </c>
      <c r="C4" s="7" t="n">
        <f aca="false">Reference_Values!B4</f>
        <v>3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51</v>
      </c>
      <c r="B5" s="7" t="n">
        <f aca="false">Dominance!G5</f>
        <v>1</v>
      </c>
      <c r="C5" s="7" t="n">
        <f aca="false">Reference_Values!B5</f>
        <v>1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53</v>
      </c>
      <c r="B6" s="7" t="n">
        <f aca="false">Scalarization!M3</f>
        <v>0</v>
      </c>
      <c r="C6" s="7" t="n">
        <f aca="false">Reference_Values!B6</f>
        <v>0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55</v>
      </c>
      <c r="B7" s="7" t="n">
        <f aca="false">Scalarization!M8</f>
        <v>3.75</v>
      </c>
      <c r="C7" s="7" t="n">
        <f aca="false">Reference_Values!B7</f>
        <v>3.75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57</v>
      </c>
      <c r="B8" s="7" t="n">
        <f aca="false">Scalarization!M9</f>
        <v>4.5</v>
      </c>
      <c r="C8" s="7" t="n">
        <f aca="false">Reference_Values!B8</f>
        <v>4.5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59</v>
      </c>
      <c r="B9" s="7" t="n">
        <f aca="false">Scalarization!M12</f>
        <v>1</v>
      </c>
      <c r="C9" s="7" t="n">
        <f aca="false">Reference_Values!B9</f>
        <v>1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61</v>
      </c>
      <c r="B10" s="7" t="n">
        <f aca="false">Frontier!G2</f>
        <v>0.5</v>
      </c>
      <c r="C10" s="7" t="n">
        <f aca="false">Reference_Values!B10</f>
        <v>0.5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63</v>
      </c>
      <c r="B11" s="7" t="n">
        <f aca="false">Frontier!G3</f>
        <v>0.5</v>
      </c>
      <c r="C11" s="7" t="n">
        <f aca="false">Reference_Values!B11</f>
        <v>0.5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65</v>
      </c>
      <c r="B12" s="7" t="n">
        <f aca="false">Frontier!G4</f>
        <v>0.75</v>
      </c>
      <c r="C12" s="7" t="n">
        <f aca="false">Reference_Values!B12</f>
        <v>0.75</v>
      </c>
      <c r="D12" s="2" t="n">
        <f aca="false">ABS(B12-C12)</f>
        <v>0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67</v>
      </c>
      <c r="B13" s="7" t="n">
        <f aca="false">Frontier!G5</f>
        <v>-1</v>
      </c>
      <c r="C13" s="7" t="n">
        <f aca="false">Reference_Values!B13</f>
        <v>-1</v>
      </c>
      <c r="D13" s="2" t="n">
        <f aca="false">ABS(B13-C13)</f>
        <v>0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69</v>
      </c>
      <c r="B14" s="7" t="n">
        <f aca="false">Frontier!G6</f>
        <v>0.7</v>
      </c>
      <c r="C14" s="7" t="n">
        <f aca="false">Reference_Values!B14</f>
        <v>0.7</v>
      </c>
      <c r="D14" s="2" t="n">
        <f aca="false">ABS(B14-C14)</f>
        <v>0</v>
      </c>
      <c r="E14" s="1" t="str">
        <f aca="false">IF(D14&lt;0.0005,"PASS","FAIL")</f>
        <v>PASS</v>
      </c>
    </row>
    <row r="16" customFormat="false" ht="15" hidden="false" customHeight="false" outlineLevel="0" collapsed="false">
      <c r="A16" s="2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2026-07-14T00:42:03Z</dcterms:created>
  <dc:creator>openpyxl</dc:creator>
  <dc:description/>
  <dc:language>en-US</dc:language>
  <cp:lastModifiedBy/>
  <dcterms:modified xsi:type="dcterms:W3CDTF">2026-07-14T00:42:03Z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