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ME" sheetId="1" state="visible" r:id="rId3"/>
    <sheet name="Supervised" sheetId="2" state="visible" r:id="rId4"/>
    <sheet name="KMeans" sheetId="3" state="visible" r:id="rId5"/>
    <sheet name="PredictOptimize" sheetId="4" state="visible" r:id="rId6"/>
    <sheet name="Reference_Values" sheetId="5" state="visible" r:id="rId7"/>
    <sheet name="Checks" sheetId="6" state="visible" r:id="rId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<sst xmlns="http://schemas.openxmlformats.org/spreadsheetml/2006/main" count="101" uniqueCount="82">
  <si>
    <t xml:space="preserve">DCT Laboratory — Vol II, Ch 13: Machine Learning for Enterprise Transformation</t>
  </si>
  <si>
    <t xml:space="preserve">Seed 26213 · Companion to DCT_V2_Ch13_Lab.ipynb and AXIOM-13 (Vol. II).</t>
  </si>
  <si>
    <t xml:space="preserve">The line-vs-memorizer duel via SLOPE/INTERCEPT and nearest-neighbor lookup blocks; k-means</t>
  </si>
  <si>
    <t xml:space="preserve">as two explicit sweeps of AVERAGEIF; the prediction-to-decision pipe with the quadratic</t>
  </si>
  <si>
    <t xml:space="preserve">regret identity verified two ways. LEGEND — pale-gold cells are the fixed dataset.</t>
  </si>
  <si>
    <t xml:space="preserve">x train</t>
  </si>
  <si>
    <t xml:space="preserve">y train</t>
  </si>
  <si>
    <t xml:space="preserve">lin pred</t>
  </si>
  <si>
    <t xml:space="preserve">sq err</t>
  </si>
  <si>
    <t xml:space="preserve">x test</t>
  </si>
  <si>
    <t xml:space="preserve">y test</t>
  </si>
  <si>
    <t xml:space="preserve">sq err lin</t>
  </si>
  <si>
    <t xml:space="preserve">nn pred</t>
  </si>
  <si>
    <t xml:space="preserve">sq err nn</t>
  </si>
  <si>
    <t xml:space="preserve">intercept (INTERCEPT)</t>
  </si>
  <si>
    <t xml:space="preserve">slope (SLOPE)</t>
  </si>
  <si>
    <t xml:space="preserve">train RMSE linear</t>
  </si>
  <si>
    <t xml:space="preserve">test RMSE linear</t>
  </si>
  <si>
    <t xml:space="preserve">train RMSE 1NN (memorizer)</t>
  </si>
  <si>
    <t xml:space="preserve">test RMSE 1NN</t>
  </si>
  <si>
    <t xml:space="preserve">distance helpers |x_train - x_test_j|</t>
  </si>
  <si>
    <t xml:space="preserve">x</t>
  </si>
  <si>
    <t xml:space="preserve">assign it1 (c=0,10)</t>
  </si>
  <si>
    <t xml:space="preserve">assign it2</t>
  </si>
  <si>
    <t xml:space="preserve">c1 init</t>
  </si>
  <si>
    <t xml:space="preserve">c2 init</t>
  </si>
  <si>
    <t xml:space="preserve">c1 after sweep 1</t>
  </si>
  <si>
    <t xml:space="preserve">c2 after sweep 1</t>
  </si>
  <si>
    <t xml:space="preserve">c1 after sweep 2</t>
  </si>
  <si>
    <t xml:space="preserve">c2 after sweep 2</t>
  </si>
  <si>
    <t xml:space="preserve">converged? (assignments equal)</t>
  </si>
  <si>
    <t xml:space="preserve">iterations to converge</t>
  </si>
  <si>
    <t xml:space="preserve">WSS</t>
  </si>
  <si>
    <t xml:space="preserve">Quantity</t>
  </si>
  <si>
    <t xml:space="preserve">Value</t>
  </si>
  <si>
    <t xml:space="preserve">x to decide at</t>
  </si>
  <si>
    <t xml:space="preserve">true demand d = 2 + 0.8*x</t>
  </si>
  <si>
    <t xml:space="preserve">dhat = intercept + slope*x</t>
  </si>
  <si>
    <t xml:space="preserve">i* under dhat = dhat^2/4</t>
  </si>
  <si>
    <t xml:space="preserve">R under truth = d*SQRT(i*) - i*</t>
  </si>
  <si>
    <t xml:space="preserve">R optimal = d^2/4</t>
  </si>
  <si>
    <t xml:space="preserve">decision regret = R_opt - R</t>
  </si>
  <si>
    <t xml:space="preserve">closed form (d - dhat)^2/4</t>
  </si>
  <si>
    <t xml:space="preserve">Checkpoint</t>
  </si>
  <si>
    <t xml:space="preserve">Engine value</t>
  </si>
  <si>
    <t xml:space="preserve">Meaning</t>
  </si>
  <si>
    <t xml:space="preserve">intercept_hat</t>
  </si>
  <si>
    <t xml:space="preserve">OLS intercept</t>
  </si>
  <si>
    <t xml:space="preserve">slope_hat</t>
  </si>
  <si>
    <t xml:space="preserve">OLS slope, truth is 0.8</t>
  </si>
  <si>
    <t xml:space="preserve">train_rmse_linear</t>
  </si>
  <si>
    <t xml:space="preserve">The honest fit's training error</t>
  </si>
  <si>
    <t xml:space="preserve">test_rmse_linear</t>
  </si>
  <si>
    <t xml:space="preserve">And it generalizes</t>
  </si>
  <si>
    <t xml:space="preserve">train_rmse_1nn</t>
  </si>
  <si>
    <t xml:space="preserve">The memorizer's perfect illusion</t>
  </si>
  <si>
    <t xml:space="preserve">test_rmse_1nn</t>
  </si>
  <si>
    <t xml:space="preserve">The illusion billed</t>
  </si>
  <si>
    <t xml:space="preserve">c1_final</t>
  </si>
  <si>
    <t xml:space="preserve">Small-account centroid</t>
  </si>
  <si>
    <t xml:space="preserve">c2_final</t>
  </si>
  <si>
    <t xml:space="preserve">Large-account centroid</t>
  </si>
  <si>
    <t xml:space="preserve">wss</t>
  </si>
  <si>
    <t xml:space="preserve">Within-cluster SS</t>
  </si>
  <si>
    <t xml:space="preserve">kmeans_iters</t>
  </si>
  <si>
    <t xml:space="preserve">Two sweeps to structure</t>
  </si>
  <si>
    <t xml:space="preserve">dhat_x6</t>
  </si>
  <si>
    <t xml:space="preserve">Prediction feeding the decision</t>
  </si>
  <si>
    <t xml:space="preserve">i_star_hat</t>
  </si>
  <si>
    <t xml:space="preserve">The decision taken</t>
  </si>
  <si>
    <t xml:space="preserve">R_under_truth</t>
  </si>
  <si>
    <t xml:space="preserve">Value realized under truth</t>
  </si>
  <si>
    <t xml:space="preserve">R_opt_true</t>
  </si>
  <si>
    <t xml:space="preserve">Value with perfect foresight</t>
  </si>
  <si>
    <t xml:space="preserve">decision_regret</t>
  </si>
  <si>
    <t xml:space="preserve">What the error cost</t>
  </si>
  <si>
    <t xml:space="preserve">regret_closed_form</t>
  </si>
  <si>
    <t xml:space="preserve">equals (d - dhat)^2/4 exactly</t>
  </si>
  <si>
    <t xml:space="preserve">Workbook formula value</t>
  </si>
  <si>
    <t xml:space="preserve">|diff|</t>
  </si>
  <si>
    <t xml:space="preserve">Status</t>
  </si>
  <si>
    <t xml:space="preserve">All rows must read PASS.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</si>
</sst>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000"/>
  </numFmts>
  <fonts count="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b val="true"/>
      <sz val="11"/>
      <color rgb="FFFFFF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0B3D2E"/>
        <bgColor rgb="FF003366"/>
      </patternFill>
    </fill>
    <fill>
      <patternFill patternType="solid">
        <fgColor rgb="FFFFF3D6"/>
        <bgColor rgb="FFE8F0EC"/>
      </patternFill>
    </fill>
    <fill>
      <patternFill patternType="solid">
        <fgColor rgb="FFE8F0EC"/>
        <bgColor rgb="FFFFF3D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5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4" fillId="4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BBBBB"/>
      <rgbColor rgb="FF808080"/>
      <rgbColor rgb="FF9999FF"/>
      <rgbColor rgb="FF993366"/>
      <rgbColor rgb="FFFFF3D6"/>
      <rgbColor rgb="FFE8F0EC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B3D2E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B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2" style="1" width="100"/>
  </cols>
  <sheetData>
    <row r="1" customFormat="false" ht="15" hidden="false" customHeight="true" outlineLevel="0" collapsed="false">
      <c r="B1" s="2" t="s">
        <v>0</v>
      </c>
    </row>
    <row r="2" customFormat="false" ht="15" hidden="false" customHeight="true" outlineLevel="0" collapsed="false">
      <c r="B2" s="3" t="s">
        <v>1</v>
      </c>
    </row>
    <row r="3" customFormat="false" ht="15" hidden="false" customHeight="true" outlineLevel="0" collapsed="false">
      <c r="B3" s="3"/>
    </row>
    <row r="4" customFormat="false" ht="15" hidden="false" customHeight="true" outlineLevel="0" collapsed="false">
      <c r="B4" s="3" t="s">
        <v>2</v>
      </c>
    </row>
    <row r="5" customFormat="false" ht="15" hidden="false" customHeight="true" outlineLevel="0" collapsed="false">
      <c r="B5" s="3" t="s">
        <v>3</v>
      </c>
    </row>
    <row r="6" customFormat="false" ht="15" hidden="false" customHeight="true" outlineLevel="0" collapsed="false">
      <c r="B6" s="2" t="s">
        <v>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Q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8"/>
    <col collapsed="false" customWidth="true" hidden="false" outlineLevel="0" max="2" min="2" style="1" width="10"/>
    <col collapsed="false" customWidth="true" hidden="false" outlineLevel="0" max="4" min="3" style="1" width="12"/>
    <col collapsed="false" customWidth="true" hidden="false" outlineLevel="0" max="5" min="5" style="1" width="4"/>
    <col collapsed="false" customWidth="true" hidden="false" outlineLevel="0" max="6" min="6" style="1" width="8"/>
    <col collapsed="false" customWidth="true" hidden="false" outlineLevel="0" max="7" min="7" style="1" width="10"/>
    <col collapsed="false" customWidth="true" hidden="false" outlineLevel="0" max="11" min="8" style="1" width="12"/>
    <col collapsed="false" customWidth="true" hidden="false" outlineLevel="0" max="12" min="12" style="1" width="26"/>
    <col collapsed="false" customWidth="true" hidden="false" outlineLevel="0" max="13" min="13" style="1" width="14"/>
    <col collapsed="false" customWidth="true" hidden="false" outlineLevel="0" max="17" min="14" style="1" width="10"/>
  </cols>
  <sheetData>
    <row r="1" customFormat="false" ht="15" hidden="false" customHeight="true" outlineLevel="0" collapsed="false">
      <c r="A1" s="4" t="s">
        <v>5</v>
      </c>
      <c r="B1" s="4" t="s">
        <v>6</v>
      </c>
      <c r="C1" s="4" t="s">
        <v>7</v>
      </c>
      <c r="D1" s="4" t="s">
        <v>8</v>
      </c>
      <c r="F1" s="4" t="s">
        <v>9</v>
      </c>
      <c r="G1" s="4" t="s">
        <v>10</v>
      </c>
      <c r="H1" s="4" t="s">
        <v>7</v>
      </c>
      <c r="I1" s="4" t="s">
        <v>11</v>
      </c>
      <c r="J1" s="4" t="s">
        <v>12</v>
      </c>
      <c r="K1" s="4" t="s">
        <v>13</v>
      </c>
    </row>
    <row r="2" customFormat="false" ht="15" hidden="false" customHeight="true" outlineLevel="0" collapsed="false">
      <c r="A2" s="5" t="n">
        <v>0.5</v>
      </c>
      <c r="B2" s="5" t="n">
        <v>2.5747</v>
      </c>
      <c r="C2" s="3" t="n">
        <f aca="false">$M$2+$M$3*A2</f>
        <v>2.04516666666667</v>
      </c>
      <c r="D2" s="3" t="n">
        <f aca="false">(C2-B2)^2</f>
        <v>0.280405551111111</v>
      </c>
      <c r="F2" s="5" t="n">
        <v>1</v>
      </c>
      <c r="G2" s="5" t="n">
        <v>3.1002</v>
      </c>
      <c r="H2" s="3" t="n">
        <f aca="false">$M$2+$M$3*F2</f>
        <v>2.46699107142857</v>
      </c>
      <c r="I2" s="3" t="n">
        <f aca="false">(H2-G2)^2</f>
        <v>0.400953547222576</v>
      </c>
      <c r="J2" s="3" t="n">
        <f aca="false">INDEX($B$2:$B$9,MATCH(MIN(N$12:N$19),N$12:N$19,0))</f>
        <v>2.5747</v>
      </c>
      <c r="K2" s="3" t="n">
        <f aca="false">(J2-G2)^2</f>
        <v>0.27615025</v>
      </c>
      <c r="L2" s="3" t="s">
        <v>14</v>
      </c>
      <c r="M2" s="6" t="n">
        <f aca="false">INTERCEPT(B2:B9,A2:A9)</f>
        <v>1.62334226190476</v>
      </c>
    </row>
    <row r="3" customFormat="false" ht="15" hidden="false" customHeight="true" outlineLevel="0" collapsed="false">
      <c r="A3" s="5" t="n">
        <v>1.5</v>
      </c>
      <c r="B3" s="5" t="n">
        <v>2.1153</v>
      </c>
      <c r="C3" s="3" t="n">
        <f aca="false">$M$2+$M$3*A3</f>
        <v>2.88881547619048</v>
      </c>
      <c r="D3" s="3" t="n">
        <f aca="false">(C3-B3)^2</f>
        <v>0.598326191906179</v>
      </c>
      <c r="F3" s="5" t="n">
        <v>3</v>
      </c>
      <c r="G3" s="5" t="n">
        <v>4.2247</v>
      </c>
      <c r="H3" s="3" t="n">
        <f aca="false">$M$2+$M$3*F3</f>
        <v>4.15428869047619</v>
      </c>
      <c r="I3" s="3" t="n">
        <f aca="false">(H3-G3)^2</f>
        <v>0.0049577525088578</v>
      </c>
      <c r="J3" s="3" t="n">
        <f aca="false">INDEX($B$2:$B$9,MATCH(MIN(O$12:O$19),O$12:O$19,0))</f>
        <v>3.2385</v>
      </c>
      <c r="K3" s="3" t="n">
        <f aca="false">(J3-G3)^2</f>
        <v>0.97259044</v>
      </c>
      <c r="L3" s="3" t="s">
        <v>15</v>
      </c>
      <c r="M3" s="6" t="n">
        <f aca="false">SLOPE(B2:B9,A2:A9)</f>
        <v>0.84364880952381</v>
      </c>
    </row>
    <row r="4" customFormat="false" ht="15" hidden="false" customHeight="true" outlineLevel="0" collapsed="false">
      <c r="A4" s="5" t="n">
        <v>2.5</v>
      </c>
      <c r="B4" s="5" t="n">
        <v>3.2385</v>
      </c>
      <c r="C4" s="3" t="n">
        <f aca="false">$M$2+$M$3*A4</f>
        <v>3.73246428571429</v>
      </c>
      <c r="D4" s="3" t="n">
        <f aca="false">(C4-B4)^2</f>
        <v>0.244000715561224</v>
      </c>
      <c r="F4" s="5" t="n">
        <v>5</v>
      </c>
      <c r="G4" s="5" t="n">
        <v>6.2267</v>
      </c>
      <c r="H4" s="3" t="n">
        <f aca="false">$M$2+$M$3*F4</f>
        <v>5.84158630952381</v>
      </c>
      <c r="I4" s="3" t="n">
        <f aca="false">(H4-G4)^2</f>
        <v>0.148312554592191</v>
      </c>
      <c r="J4" s="3" t="n">
        <f aca="false">INDEX($B$2:$B$9,MATCH(MIN(P$12:P$19),P$12:P$19,0))</f>
        <v>5.3521</v>
      </c>
      <c r="K4" s="3" t="n">
        <f aca="false">(J4-G4)^2</f>
        <v>0.76492516</v>
      </c>
      <c r="L4" s="3" t="s">
        <v>16</v>
      </c>
      <c r="M4" s="6" t="n">
        <f aca="false">SQRT(AVERAGE(D2:D9))</f>
        <v>0.480287791158915</v>
      </c>
    </row>
    <row r="5" customFormat="false" ht="15" hidden="false" customHeight="true" outlineLevel="0" collapsed="false">
      <c r="A5" s="5" t="n">
        <v>3.5</v>
      </c>
      <c r="B5" s="5" t="n">
        <v>5.3482</v>
      </c>
      <c r="C5" s="3" t="n">
        <f aca="false">$M$2+$M$3*A5</f>
        <v>4.5761130952381</v>
      </c>
      <c r="D5" s="3" t="n">
        <f aca="false">(C5-B5)^2</f>
        <v>0.596118188504819</v>
      </c>
      <c r="F5" s="5" t="n">
        <v>7</v>
      </c>
      <c r="G5" s="5" t="n">
        <v>7.8251</v>
      </c>
      <c r="H5" s="3" t="n">
        <f aca="false">$M$2+$M$3*F5</f>
        <v>7.52888392857143</v>
      </c>
      <c r="I5" s="3" t="n">
        <f aca="false">(H5-G5)^2</f>
        <v>0.0877439609725767</v>
      </c>
      <c r="J5" s="3" t="n">
        <f aca="false">INDEX($B$2:$B$9,MATCH(MIN(Q$12:Q$19),Q$12:Q$19,0))</f>
        <v>7.1689</v>
      </c>
      <c r="K5" s="3" t="n">
        <f aca="false">(J5-G5)^2</f>
        <v>0.43059844</v>
      </c>
      <c r="L5" s="3" t="s">
        <v>17</v>
      </c>
      <c r="M5" s="6" t="n">
        <f aca="false">SQRT(AVERAGE(I2:I5))</f>
        <v>0.400614470312856</v>
      </c>
    </row>
    <row r="6" customFormat="false" ht="15" hidden="false" customHeight="true" outlineLevel="0" collapsed="false">
      <c r="A6" s="5" t="n">
        <v>4.5</v>
      </c>
      <c r="B6" s="5" t="n">
        <v>5.3521</v>
      </c>
      <c r="C6" s="3" t="n">
        <f aca="false">$M$2+$M$3*A6</f>
        <v>5.41976190476191</v>
      </c>
      <c r="D6" s="3" t="n">
        <f aca="false">(C6-B6)^2</f>
        <v>0.00457813335600906</v>
      </c>
      <c r="L6" s="3" t="s">
        <v>18</v>
      </c>
      <c r="M6" s="6" t="n">
        <v>0</v>
      </c>
    </row>
    <row r="7" customFormat="false" ht="15" hidden="false" customHeight="true" outlineLevel="0" collapsed="false">
      <c r="A7" s="5" t="n">
        <v>5.5</v>
      </c>
      <c r="B7" s="5" t="n">
        <v>6.4919</v>
      </c>
      <c r="C7" s="3" t="n">
        <f aca="false">$M$2+$M$3*A7</f>
        <v>6.26341071428571</v>
      </c>
      <c r="D7" s="3" t="n">
        <f aca="false">(C7-B7)^2</f>
        <v>0.0522073536862245</v>
      </c>
      <c r="L7" s="3" t="s">
        <v>19</v>
      </c>
      <c r="M7" s="6" t="n">
        <f aca="false">SQRT(AVERAGE(K2:K5))</f>
        <v>0.781707152647333</v>
      </c>
    </row>
    <row r="8" customFormat="false" ht="15" hidden="false" customHeight="true" outlineLevel="0" collapsed="false">
      <c r="A8" s="5" t="n">
        <v>6.5</v>
      </c>
      <c r="B8" s="5" t="n">
        <v>7.1689</v>
      </c>
      <c r="C8" s="3" t="n">
        <f aca="false">$M$2+$M$3*A8</f>
        <v>7.10705952380952</v>
      </c>
      <c r="D8" s="3" t="n">
        <f aca="false">(C8-B8)^2</f>
        <v>0.00382424449546489</v>
      </c>
    </row>
    <row r="9" customFormat="false" ht="15" hidden="false" customHeight="true" outlineLevel="0" collapsed="false">
      <c r="A9" s="5" t="n">
        <v>7.5</v>
      </c>
      <c r="B9" s="5" t="n">
        <v>7.6939</v>
      </c>
      <c r="C9" s="3" t="n">
        <f aca="false">$M$2+$M$3*A9</f>
        <v>7.95070833333333</v>
      </c>
      <c r="D9" s="3" t="n">
        <f aca="false">(C9-B9)^2</f>
        <v>0.0659505200694442</v>
      </c>
    </row>
    <row r="11" customFormat="false" ht="15" hidden="false" customHeight="true" outlineLevel="0" collapsed="false">
      <c r="N11" s="3" t="s">
        <v>20</v>
      </c>
    </row>
    <row r="12" customFormat="false" ht="15" hidden="false" customHeight="true" outlineLevel="0" collapsed="false">
      <c r="N12" s="3" t="n">
        <f aca="false">ABS($A2-$F$2)</f>
        <v>0.5</v>
      </c>
      <c r="O12" s="3" t="n">
        <f aca="false">ABS($A2-$F$3)</f>
        <v>2.5</v>
      </c>
      <c r="P12" s="3" t="n">
        <f aca="false">ABS($A2-$F$4)</f>
        <v>4.5</v>
      </c>
      <c r="Q12" s="3" t="n">
        <f aca="false">ABS($A2-$F$5)</f>
        <v>6.5</v>
      </c>
    </row>
    <row r="13" customFormat="false" ht="15" hidden="false" customHeight="true" outlineLevel="0" collapsed="false">
      <c r="N13" s="3" t="n">
        <f aca="false">ABS($A3-$F$2)</f>
        <v>0.5</v>
      </c>
      <c r="O13" s="3" t="n">
        <f aca="false">ABS($A3-$F$3)</f>
        <v>1.5</v>
      </c>
      <c r="P13" s="3" t="n">
        <f aca="false">ABS($A3-$F$4)</f>
        <v>3.5</v>
      </c>
      <c r="Q13" s="3" t="n">
        <f aca="false">ABS($A3-$F$5)</f>
        <v>5.5</v>
      </c>
    </row>
    <row r="14" customFormat="false" ht="15" hidden="false" customHeight="true" outlineLevel="0" collapsed="false">
      <c r="N14" s="3" t="n">
        <f aca="false">ABS($A4-$F$2)</f>
        <v>1.5</v>
      </c>
      <c r="O14" s="3" t="n">
        <f aca="false">ABS($A4-$F$3)</f>
        <v>0.5</v>
      </c>
      <c r="P14" s="3" t="n">
        <f aca="false">ABS($A4-$F$4)</f>
        <v>2.5</v>
      </c>
      <c r="Q14" s="3" t="n">
        <f aca="false">ABS($A4-$F$5)</f>
        <v>4.5</v>
      </c>
    </row>
    <row r="15" customFormat="false" ht="15" hidden="false" customHeight="true" outlineLevel="0" collapsed="false">
      <c r="N15" s="3" t="n">
        <f aca="false">ABS($A5-$F$2)</f>
        <v>2.5</v>
      </c>
      <c r="O15" s="3" t="n">
        <f aca="false">ABS($A5-$F$3)</f>
        <v>0.5</v>
      </c>
      <c r="P15" s="3" t="n">
        <f aca="false">ABS($A5-$F$4)</f>
        <v>1.5</v>
      </c>
      <c r="Q15" s="3" t="n">
        <f aca="false">ABS($A5-$F$5)</f>
        <v>3.5</v>
      </c>
    </row>
    <row r="16" customFormat="false" ht="15" hidden="false" customHeight="true" outlineLevel="0" collapsed="false">
      <c r="N16" s="3" t="n">
        <f aca="false">ABS($A6-$F$2)</f>
        <v>3.5</v>
      </c>
      <c r="O16" s="3" t="n">
        <f aca="false">ABS($A6-$F$3)</f>
        <v>1.5</v>
      </c>
      <c r="P16" s="3" t="n">
        <f aca="false">ABS($A6-$F$4)</f>
        <v>0.5</v>
      </c>
      <c r="Q16" s="3" t="n">
        <f aca="false">ABS($A6-$F$5)</f>
        <v>2.5</v>
      </c>
    </row>
    <row r="17" customFormat="false" ht="15" hidden="false" customHeight="true" outlineLevel="0" collapsed="false">
      <c r="N17" s="3" t="n">
        <f aca="false">ABS($A7-$F$2)</f>
        <v>4.5</v>
      </c>
      <c r="O17" s="3" t="n">
        <f aca="false">ABS($A7-$F$3)</f>
        <v>2.5</v>
      </c>
      <c r="P17" s="3" t="n">
        <f aca="false">ABS($A7-$F$4)</f>
        <v>0.5</v>
      </c>
      <c r="Q17" s="3" t="n">
        <f aca="false">ABS($A7-$F$5)</f>
        <v>1.5</v>
      </c>
    </row>
    <row r="18" customFormat="false" ht="15" hidden="false" customHeight="true" outlineLevel="0" collapsed="false">
      <c r="N18" s="3" t="n">
        <f aca="false">ABS($A8-$F$2)</f>
        <v>5.5</v>
      </c>
      <c r="O18" s="3" t="n">
        <f aca="false">ABS($A8-$F$3)</f>
        <v>3.5</v>
      </c>
      <c r="P18" s="3" t="n">
        <f aca="false">ABS($A8-$F$4)</f>
        <v>1.5</v>
      </c>
      <c r="Q18" s="3" t="n">
        <f aca="false">ABS($A8-$F$5)</f>
        <v>0.5</v>
      </c>
    </row>
    <row r="19" customFormat="false" ht="15" hidden="false" customHeight="true" outlineLevel="0" collapsed="false">
      <c r="N19" s="3" t="n">
        <f aca="false">ABS($A9-$F$2)</f>
        <v>6.5</v>
      </c>
      <c r="O19" s="3" t="n">
        <f aca="false">ABS($A9-$F$3)</f>
        <v>4.5</v>
      </c>
      <c r="P19" s="3" t="n">
        <f aca="false">ABS($A9-$F$4)</f>
        <v>2.5</v>
      </c>
      <c r="Q19" s="3" t="n">
        <f aca="false">ABS($A9-$F$5)</f>
        <v>0.5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2"/>
    <col collapsed="false" customWidth="true" hidden="false" outlineLevel="0" max="5" min="2" style="1" width="14"/>
    <col collapsed="false" customWidth="true" hidden="false" outlineLevel="0" max="6" min="6" style="1" width="28"/>
    <col collapsed="false" customWidth="true" hidden="false" outlineLevel="0" max="7" min="7" style="1" width="26"/>
  </cols>
  <sheetData>
    <row r="1" customFormat="false" ht="15" hidden="false" customHeight="true" outlineLevel="0" collapsed="false">
      <c r="A1" s="4" t="s">
        <v>21</v>
      </c>
      <c r="B1" s="4" t="s">
        <v>22</v>
      </c>
      <c r="C1" s="4" t="s">
        <v>23</v>
      </c>
      <c r="D1" s="7" t="s">
        <v>24</v>
      </c>
      <c r="E1" s="5" t="n">
        <v>0</v>
      </c>
    </row>
    <row r="2" customFormat="false" ht="15" hidden="false" customHeight="true" outlineLevel="0" collapsed="false">
      <c r="D2" s="3" t="s">
        <v>25</v>
      </c>
      <c r="E2" s="5" t="n">
        <v>10</v>
      </c>
    </row>
    <row r="3" customFormat="false" ht="15" hidden="false" customHeight="true" outlineLevel="0" collapsed="false">
      <c r="A3" s="5" t="n">
        <v>1</v>
      </c>
      <c r="B3" s="3" t="n">
        <f aca="false">IF(ABS(A3-$E$1)&lt;ABS(A3-$E$2),1,2)</f>
        <v>1</v>
      </c>
      <c r="C3" s="3" t="n">
        <f aca="false">IF(ABS(A3-$G$3)&lt;ABS(A3-$G$4),1,2)</f>
        <v>1</v>
      </c>
      <c r="F3" s="3" t="s">
        <v>26</v>
      </c>
      <c r="G3" s="6" t="n">
        <f aca="false">AVERAGEIF(B3:B10,1,A3:A10)</f>
        <v>1.75</v>
      </c>
    </row>
    <row r="4" customFormat="false" ht="15" hidden="false" customHeight="true" outlineLevel="0" collapsed="false">
      <c r="A4" s="5" t="n">
        <v>1.5</v>
      </c>
      <c r="B4" s="3" t="n">
        <f aca="false">IF(ABS(A4-$E$1)&lt;ABS(A4-$E$2),1,2)</f>
        <v>1</v>
      </c>
      <c r="C4" s="3" t="n">
        <f aca="false">IF(ABS(A4-$G$3)&lt;ABS(A4-$G$4),1,2)</f>
        <v>1</v>
      </c>
      <c r="F4" s="3" t="s">
        <v>27</v>
      </c>
      <c r="G4" s="6" t="n">
        <f aca="false">AVERAGEIF(B3:B10,2,A3:A10)</f>
        <v>7.875</v>
      </c>
    </row>
    <row r="5" customFormat="false" ht="15" hidden="false" customHeight="true" outlineLevel="0" collapsed="false">
      <c r="A5" s="5" t="n">
        <v>2</v>
      </c>
      <c r="B5" s="3" t="n">
        <f aca="false">IF(ABS(A5-$E$1)&lt;ABS(A5-$E$2),1,2)</f>
        <v>1</v>
      </c>
      <c r="C5" s="3" t="n">
        <f aca="false">IF(ABS(A5-$G$3)&lt;ABS(A5-$G$4),1,2)</f>
        <v>1</v>
      </c>
      <c r="F5" s="3" t="s">
        <v>28</v>
      </c>
      <c r="G5" s="6" t="n">
        <f aca="false">AVERAGEIF(C3:C10,1,A3:A10)</f>
        <v>1.75</v>
      </c>
    </row>
    <row r="6" customFormat="false" ht="15" hidden="false" customHeight="true" outlineLevel="0" collapsed="false">
      <c r="A6" s="5" t="n">
        <v>2.5</v>
      </c>
      <c r="B6" s="3" t="n">
        <f aca="false">IF(ABS(A6-$E$1)&lt;ABS(A6-$E$2),1,2)</f>
        <v>1</v>
      </c>
      <c r="C6" s="3" t="n">
        <f aca="false">IF(ABS(A6-$G$3)&lt;ABS(A6-$G$4),1,2)</f>
        <v>1</v>
      </c>
      <c r="F6" s="3" t="s">
        <v>29</v>
      </c>
      <c r="G6" s="6" t="n">
        <f aca="false">AVERAGEIF(C3:C10,2,A3:A10)</f>
        <v>7.875</v>
      </c>
    </row>
    <row r="7" customFormat="false" ht="15" hidden="false" customHeight="true" outlineLevel="0" collapsed="false">
      <c r="A7" s="5" t="n">
        <v>7</v>
      </c>
      <c r="B7" s="3" t="n">
        <f aca="false">IF(ABS(A7-$E$1)&lt;ABS(A7-$E$2),1,2)</f>
        <v>2</v>
      </c>
      <c r="C7" s="3" t="n">
        <f aca="false">IF(ABS(A7-$G$3)&lt;ABS(A7-$G$4),1,2)</f>
        <v>2</v>
      </c>
      <c r="F7" s="3" t="s">
        <v>30</v>
      </c>
      <c r="G7" s="6" t="n">
        <f aca="false">IF(SUMPRODUCT(--(B3:B10=C3:C10))=8,1,0)</f>
        <v>1</v>
      </c>
    </row>
    <row r="8" customFormat="false" ht="15" hidden="false" customHeight="true" outlineLevel="0" collapsed="false">
      <c r="A8" s="5" t="n">
        <v>7.5</v>
      </c>
      <c r="B8" s="3" t="n">
        <f aca="false">IF(ABS(A8-$E$1)&lt;ABS(A8-$E$2),1,2)</f>
        <v>2</v>
      </c>
      <c r="C8" s="3" t="n">
        <f aca="false">IF(ABS(A8-$G$3)&lt;ABS(A8-$G$4),1,2)</f>
        <v>2</v>
      </c>
      <c r="F8" s="3" t="s">
        <v>31</v>
      </c>
      <c r="G8" s="6" t="n">
        <f aca="false">IF(G7=1,2,99)</f>
        <v>2</v>
      </c>
    </row>
    <row r="9" customFormat="false" ht="15" hidden="false" customHeight="true" outlineLevel="0" collapsed="false">
      <c r="A9" s="5" t="n">
        <v>8</v>
      </c>
      <c r="B9" s="3" t="n">
        <f aca="false">IF(ABS(A9-$E$1)&lt;ABS(A9-$E$2),1,2)</f>
        <v>2</v>
      </c>
      <c r="C9" s="3" t="n">
        <f aca="false">IF(ABS(A9-$G$3)&lt;ABS(A9-$G$4),1,2)</f>
        <v>2</v>
      </c>
      <c r="F9" s="3" t="s">
        <v>32</v>
      </c>
      <c r="G9" s="6" t="n">
        <f aca="false">SUMPRODUCT((A3:A10-IF(C3:C10=1,G5,G6))^2)</f>
        <v>3.4375</v>
      </c>
    </row>
    <row r="10" customFormat="false" ht="15" hidden="false" customHeight="true" outlineLevel="0" collapsed="false">
      <c r="A10" s="5" t="n">
        <v>9</v>
      </c>
      <c r="B10" s="3" t="n">
        <f aca="false">IF(ABS(A10-$E$1)&lt;ABS(A10-$E$2),1,2)</f>
        <v>2</v>
      </c>
      <c r="C10" s="3" t="n">
        <f aca="false">IF(ABS(A10-$G$3)&lt;ABS(A10-$G$4),1,2)</f>
        <v>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48"/>
    <col collapsed="false" customWidth="true" hidden="false" outlineLevel="0" max="2" min="2" style="1" width="14"/>
    <col collapsed="false" customWidth="true" hidden="false" outlineLevel="0" max="3" min="3" style="1" width="10"/>
  </cols>
  <sheetData>
    <row r="1" customFormat="false" ht="15" hidden="false" customHeight="true" outlineLevel="0" collapsed="false">
      <c r="A1" s="4" t="s">
        <v>33</v>
      </c>
      <c r="B1" s="4" t="s">
        <v>34</v>
      </c>
      <c r="C1" s="4"/>
    </row>
    <row r="2" customFormat="false" ht="15" hidden="false" customHeight="true" outlineLevel="0" collapsed="false">
      <c r="A2" s="3" t="s">
        <v>35</v>
      </c>
      <c r="B2" s="8" t="n">
        <v>6</v>
      </c>
    </row>
    <row r="3" customFormat="false" ht="15" hidden="false" customHeight="true" outlineLevel="0" collapsed="false">
      <c r="A3" s="3" t="s">
        <v>36</v>
      </c>
      <c r="B3" s="6" t="n">
        <f aca="false">2+0.8*B2</f>
        <v>6.8</v>
      </c>
    </row>
    <row r="4" customFormat="false" ht="15" hidden="false" customHeight="true" outlineLevel="0" collapsed="false">
      <c r="A4" s="3" t="s">
        <v>37</v>
      </c>
      <c r="B4" s="6" t="n">
        <f aca="false">Supervised!M2+Supervised!M3*B2</f>
        <v>6.68523511904762</v>
      </c>
    </row>
    <row r="5" customFormat="false" ht="15" hidden="false" customHeight="true" outlineLevel="0" collapsed="false">
      <c r="A5" s="3" t="s">
        <v>38</v>
      </c>
      <c r="B5" s="6" t="n">
        <f aca="false">B4^2/4</f>
        <v>11.1730921492369</v>
      </c>
    </row>
    <row r="6" customFormat="false" ht="15" hidden="false" customHeight="true" outlineLevel="0" collapsed="false">
      <c r="A6" s="3" t="s">
        <v>39</v>
      </c>
      <c r="B6" s="6" t="n">
        <f aca="false">B3*SQRT(B5)-B5</f>
        <v>11.556707255525</v>
      </c>
    </row>
    <row r="7" customFormat="false" ht="15" hidden="false" customHeight="true" outlineLevel="0" collapsed="false">
      <c r="A7" s="3" t="s">
        <v>40</v>
      </c>
      <c r="B7" s="6" t="n">
        <f aca="false">B3^2/4</f>
        <v>11.56</v>
      </c>
    </row>
    <row r="8" customFormat="false" ht="15" hidden="false" customHeight="true" outlineLevel="0" collapsed="false">
      <c r="A8" s="3" t="s">
        <v>41</v>
      </c>
      <c r="B8" s="6" t="n">
        <f aca="false">B7-B6</f>
        <v>0.00329274447500261</v>
      </c>
    </row>
    <row r="9" customFormat="false" ht="15" hidden="false" customHeight="true" outlineLevel="0" collapsed="false">
      <c r="A9" s="3" t="s">
        <v>42</v>
      </c>
      <c r="B9" s="6" t="n">
        <f aca="false">(B3-B4)^2/4</f>
        <v>0.00329274447500362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2"/>
    <col collapsed="false" customWidth="true" hidden="false" outlineLevel="0" max="2" min="2" style="1" width="16"/>
    <col collapsed="false" customWidth="true" hidden="false" outlineLevel="0" max="3" min="3" style="1" width="64"/>
  </cols>
  <sheetData>
    <row r="1" customFormat="false" ht="15" hidden="false" customHeight="true" outlineLevel="0" collapsed="false">
      <c r="A1" s="4" t="s">
        <v>43</v>
      </c>
      <c r="B1" s="4" t="s">
        <v>44</v>
      </c>
      <c r="C1" s="4" t="s">
        <v>45</v>
      </c>
    </row>
    <row r="2" customFormat="false" ht="15" hidden="false" customHeight="true" outlineLevel="0" collapsed="false">
      <c r="A2" s="3" t="s">
        <v>46</v>
      </c>
      <c r="B2" s="9" t="n">
        <v>1.6233</v>
      </c>
      <c r="C2" s="3" t="s">
        <v>47</v>
      </c>
    </row>
    <row r="3" customFormat="false" ht="15" hidden="false" customHeight="true" outlineLevel="0" collapsed="false">
      <c r="A3" s="3" t="s">
        <v>48</v>
      </c>
      <c r="B3" s="9" t="n">
        <v>0.8436</v>
      </c>
      <c r="C3" s="3" t="s">
        <v>49</v>
      </c>
    </row>
    <row r="4" customFormat="false" ht="15" hidden="false" customHeight="true" outlineLevel="0" collapsed="false">
      <c r="A4" s="3" t="s">
        <v>50</v>
      </c>
      <c r="B4" s="9" t="n">
        <v>0.4803</v>
      </c>
      <c r="C4" s="3" t="s">
        <v>51</v>
      </c>
    </row>
    <row r="5" customFormat="false" ht="15" hidden="false" customHeight="true" outlineLevel="0" collapsed="false">
      <c r="A5" s="3" t="s">
        <v>52</v>
      </c>
      <c r="B5" s="9" t="n">
        <v>0.4006</v>
      </c>
      <c r="C5" s="3" t="s">
        <v>53</v>
      </c>
    </row>
    <row r="6" customFormat="false" ht="15" hidden="false" customHeight="true" outlineLevel="0" collapsed="false">
      <c r="A6" s="3" t="s">
        <v>54</v>
      </c>
      <c r="B6" s="9" t="n">
        <v>0</v>
      </c>
      <c r="C6" s="3" t="s">
        <v>55</v>
      </c>
    </row>
    <row r="7" customFormat="false" ht="15" hidden="false" customHeight="true" outlineLevel="0" collapsed="false">
      <c r="A7" s="3" t="s">
        <v>56</v>
      </c>
      <c r="B7" s="9" t="n">
        <v>0.7817</v>
      </c>
      <c r="C7" s="3" t="s">
        <v>57</v>
      </c>
    </row>
    <row r="8" customFormat="false" ht="15" hidden="false" customHeight="true" outlineLevel="0" collapsed="false">
      <c r="A8" s="3" t="s">
        <v>58</v>
      </c>
      <c r="B8" s="9" t="n">
        <v>1.75</v>
      </c>
      <c r="C8" s="3" t="s">
        <v>59</v>
      </c>
    </row>
    <row r="9" customFormat="false" ht="15" hidden="false" customHeight="true" outlineLevel="0" collapsed="false">
      <c r="A9" s="3" t="s">
        <v>60</v>
      </c>
      <c r="B9" s="9" t="n">
        <v>7.875</v>
      </c>
      <c r="C9" s="3" t="s">
        <v>61</v>
      </c>
    </row>
    <row r="10" customFormat="false" ht="15" hidden="false" customHeight="true" outlineLevel="0" collapsed="false">
      <c r="A10" s="3" t="s">
        <v>62</v>
      </c>
      <c r="B10" s="9" t="n">
        <v>3.4375</v>
      </c>
      <c r="C10" s="3" t="s">
        <v>63</v>
      </c>
    </row>
    <row r="11" customFormat="false" ht="15" hidden="false" customHeight="true" outlineLevel="0" collapsed="false">
      <c r="A11" s="3" t="s">
        <v>64</v>
      </c>
      <c r="B11" s="9" t="n">
        <v>2</v>
      </c>
      <c r="C11" s="3" t="s">
        <v>65</v>
      </c>
    </row>
    <row r="12" customFormat="false" ht="15" hidden="false" customHeight="true" outlineLevel="0" collapsed="false">
      <c r="A12" s="3" t="s">
        <v>66</v>
      </c>
      <c r="B12" s="9" t="n">
        <v>6.6852</v>
      </c>
      <c r="C12" s="3" t="s">
        <v>67</v>
      </c>
    </row>
    <row r="13" customFormat="false" ht="15" hidden="false" customHeight="true" outlineLevel="0" collapsed="false">
      <c r="A13" s="3" t="s">
        <v>68</v>
      </c>
      <c r="B13" s="9" t="n">
        <v>11.1731</v>
      </c>
      <c r="C13" s="3" t="s">
        <v>69</v>
      </c>
    </row>
    <row r="14" customFormat="false" ht="15" hidden="false" customHeight="true" outlineLevel="0" collapsed="false">
      <c r="A14" s="3" t="s">
        <v>70</v>
      </c>
      <c r="B14" s="9" t="n">
        <v>11.5567</v>
      </c>
      <c r="C14" s="3" t="s">
        <v>71</v>
      </c>
    </row>
    <row r="15" customFormat="false" ht="15" hidden="false" customHeight="true" outlineLevel="0" collapsed="false">
      <c r="A15" s="3" t="s">
        <v>72</v>
      </c>
      <c r="B15" s="9" t="n">
        <v>11.56</v>
      </c>
      <c r="C15" s="3" t="s">
        <v>73</v>
      </c>
    </row>
    <row r="16" customFormat="false" ht="15" hidden="false" customHeight="true" outlineLevel="0" collapsed="false">
      <c r="A16" s="3" t="s">
        <v>74</v>
      </c>
      <c r="B16" s="9" t="n">
        <v>0.0033</v>
      </c>
      <c r="C16" s="3" t="s">
        <v>75</v>
      </c>
    </row>
    <row r="17" customFormat="false" ht="15" hidden="false" customHeight="true" outlineLevel="0" collapsed="false">
      <c r="A17" s="3" t="s">
        <v>76</v>
      </c>
      <c r="B17" s="9" t="n">
        <v>0.0033</v>
      </c>
      <c r="C17" s="3" t="s">
        <v>77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2"/>
    <col collapsed="false" customWidth="true" hidden="false" outlineLevel="0" max="3" min="2" style="1" width="18"/>
    <col collapsed="false" customWidth="true" hidden="false" outlineLevel="0" max="4" min="4" style="1" width="12"/>
    <col collapsed="false" customWidth="true" hidden="false" outlineLevel="0" max="5" min="5" style="1" width="10"/>
  </cols>
  <sheetData>
    <row r="1" customFormat="false" ht="15" hidden="false" customHeight="true" outlineLevel="0" collapsed="false">
      <c r="A1" s="4" t="s">
        <v>43</v>
      </c>
      <c r="B1" s="4" t="s">
        <v>78</v>
      </c>
      <c r="C1" s="4" t="s">
        <v>44</v>
      </c>
      <c r="D1" s="4" t="s">
        <v>79</v>
      </c>
      <c r="E1" s="4" t="s">
        <v>80</v>
      </c>
    </row>
    <row r="2" customFormat="false" ht="15" hidden="false" customHeight="true" outlineLevel="0" collapsed="false">
      <c r="A2" s="3" t="s">
        <v>46</v>
      </c>
      <c r="B2" s="10" t="n">
        <f aca="false">Supervised!M2</f>
        <v>1.62334226190476</v>
      </c>
      <c r="C2" s="10" t="n">
        <f aca="false">Reference_Values!B2</f>
        <v>1.6233</v>
      </c>
      <c r="D2" s="3" t="n">
        <f aca="false">ABS(B2-C2)</f>
        <v>4.22619047619754E-005</v>
      </c>
      <c r="E2" s="2" t="str">
        <f aca="false">IF(D2&lt;0.0005,"PASS","FAIL")</f>
        <v>PASS</v>
      </c>
    </row>
    <row r="3" customFormat="false" ht="15" hidden="false" customHeight="true" outlineLevel="0" collapsed="false">
      <c r="A3" s="3" t="s">
        <v>48</v>
      </c>
      <c r="B3" s="10" t="n">
        <f aca="false">Supervised!M3</f>
        <v>0.84364880952381</v>
      </c>
      <c r="C3" s="10" t="n">
        <f aca="false">Reference_Values!B3</f>
        <v>0.8436</v>
      </c>
      <c r="D3" s="3" t="n">
        <f aca="false">ABS(B3-C3)</f>
        <v>4.88095238094788E-005</v>
      </c>
      <c r="E3" s="2" t="str">
        <f aca="false">IF(D3&lt;0.0005,"PASS","FAIL")</f>
        <v>PASS</v>
      </c>
    </row>
    <row r="4" customFormat="false" ht="15" hidden="false" customHeight="true" outlineLevel="0" collapsed="false">
      <c r="A4" s="3" t="s">
        <v>50</v>
      </c>
      <c r="B4" s="10" t="n">
        <f aca="false">Supervised!M4</f>
        <v>0.480287791158915</v>
      </c>
      <c r="C4" s="10" t="n">
        <f aca="false">Reference_Values!B4</f>
        <v>0.4803</v>
      </c>
      <c r="D4" s="3" t="n">
        <f aca="false">ABS(B4-C4)</f>
        <v>1.22088410850485E-005</v>
      </c>
      <c r="E4" s="2" t="str">
        <f aca="false">IF(D4&lt;0.0005,"PASS","FAIL")</f>
        <v>PASS</v>
      </c>
    </row>
    <row r="5" customFormat="false" ht="15" hidden="false" customHeight="true" outlineLevel="0" collapsed="false">
      <c r="A5" s="3" t="s">
        <v>52</v>
      </c>
      <c r="B5" s="10" t="n">
        <f aca="false">Supervised!M5</f>
        <v>0.400614470312856</v>
      </c>
      <c r="C5" s="10" t="n">
        <f aca="false">Reference_Values!B5</f>
        <v>0.4006</v>
      </c>
      <c r="D5" s="3" t="n">
        <f aca="false">ABS(B5-C5)</f>
        <v>1.44703128563406E-005</v>
      </c>
      <c r="E5" s="2" t="str">
        <f aca="false">IF(D5&lt;0.0005,"PASS","FAIL")</f>
        <v>PASS</v>
      </c>
    </row>
    <row r="6" customFormat="false" ht="15" hidden="false" customHeight="true" outlineLevel="0" collapsed="false">
      <c r="A6" s="3" t="s">
        <v>54</v>
      </c>
      <c r="B6" s="10" t="n">
        <f aca="false">Supervised!M6</f>
        <v>0</v>
      </c>
      <c r="C6" s="10" t="n">
        <f aca="false">Reference_Values!B6</f>
        <v>0</v>
      </c>
      <c r="D6" s="3" t="n">
        <f aca="false">ABS(B6-C6)</f>
        <v>0</v>
      </c>
      <c r="E6" s="2" t="str">
        <f aca="false">IF(D6&lt;0.0005,"PASS","FAIL")</f>
        <v>PASS</v>
      </c>
    </row>
    <row r="7" customFormat="false" ht="15" hidden="false" customHeight="true" outlineLevel="0" collapsed="false">
      <c r="A7" s="3" t="s">
        <v>56</v>
      </c>
      <c r="B7" s="10" t="n">
        <f aca="false">Supervised!M7</f>
        <v>0.781707152647333</v>
      </c>
      <c r="C7" s="10" t="n">
        <f aca="false">Reference_Values!B7</f>
        <v>0.7817</v>
      </c>
      <c r="D7" s="3" t="n">
        <f aca="false">ABS(B7-C7)</f>
        <v>7.1526473326422E-006</v>
      </c>
      <c r="E7" s="2" t="str">
        <f aca="false">IF(D7&lt;0.0005,"PASS","FAIL")</f>
        <v>PASS</v>
      </c>
    </row>
    <row r="8" customFormat="false" ht="15" hidden="false" customHeight="true" outlineLevel="0" collapsed="false">
      <c r="A8" s="3" t="s">
        <v>58</v>
      </c>
      <c r="B8" s="10" t="n">
        <f aca="false">KMeans!G5</f>
        <v>1.75</v>
      </c>
      <c r="C8" s="10" t="n">
        <f aca="false">Reference_Values!B8</f>
        <v>1.75</v>
      </c>
      <c r="D8" s="3" t="n">
        <f aca="false">ABS(B8-C8)</f>
        <v>0</v>
      </c>
      <c r="E8" s="2" t="str">
        <f aca="false">IF(D8&lt;0.0005,"PASS","FAIL")</f>
        <v>PASS</v>
      </c>
    </row>
    <row r="9" customFormat="false" ht="15" hidden="false" customHeight="true" outlineLevel="0" collapsed="false">
      <c r="A9" s="3" t="s">
        <v>60</v>
      </c>
      <c r="B9" s="10" t="n">
        <f aca="false">KMeans!G6</f>
        <v>7.875</v>
      </c>
      <c r="C9" s="10" t="n">
        <f aca="false">Reference_Values!B9</f>
        <v>7.875</v>
      </c>
      <c r="D9" s="3" t="n">
        <f aca="false">ABS(B9-C9)</f>
        <v>0</v>
      </c>
      <c r="E9" s="2" t="str">
        <f aca="false">IF(D9&lt;0.0005,"PASS","FAIL")</f>
        <v>PASS</v>
      </c>
    </row>
    <row r="10" customFormat="false" ht="15" hidden="false" customHeight="true" outlineLevel="0" collapsed="false">
      <c r="A10" s="3" t="s">
        <v>62</v>
      </c>
      <c r="B10" s="10" t="n">
        <f aca="false">KMeans!G9</f>
        <v>3.4375</v>
      </c>
      <c r="C10" s="10" t="n">
        <f aca="false">Reference_Values!B10</f>
        <v>3.4375</v>
      </c>
      <c r="D10" s="3" t="n">
        <f aca="false">ABS(B10-C10)</f>
        <v>0</v>
      </c>
      <c r="E10" s="2" t="str">
        <f aca="false">IF(D10&lt;0.0005,"PASS","FAIL")</f>
        <v>PASS</v>
      </c>
    </row>
    <row r="11" customFormat="false" ht="15" hidden="false" customHeight="true" outlineLevel="0" collapsed="false">
      <c r="A11" s="3" t="s">
        <v>64</v>
      </c>
      <c r="B11" s="10" t="n">
        <f aca="false">KMeans!G8</f>
        <v>2</v>
      </c>
      <c r="C11" s="10" t="n">
        <f aca="false">Reference_Values!B11</f>
        <v>2</v>
      </c>
      <c r="D11" s="3" t="n">
        <f aca="false">ABS(B11-C11)</f>
        <v>0</v>
      </c>
      <c r="E11" s="2" t="str">
        <f aca="false">IF(D11&lt;0.0005,"PASS","FAIL")</f>
        <v>PASS</v>
      </c>
    </row>
    <row r="12" customFormat="false" ht="15" hidden="false" customHeight="true" outlineLevel="0" collapsed="false">
      <c r="A12" s="3" t="s">
        <v>66</v>
      </c>
      <c r="B12" s="10" t="n">
        <f aca="false">PredictOptimize!B4</f>
        <v>6.68523511904762</v>
      </c>
      <c r="C12" s="10" t="n">
        <f aca="false">Reference_Values!B12</f>
        <v>6.6852</v>
      </c>
      <c r="D12" s="3" t="n">
        <f aca="false">ABS(B12-C12)</f>
        <v>3.51190476184371E-005</v>
      </c>
      <c r="E12" s="2" t="str">
        <f aca="false">IF(D12&lt;0.0005,"PASS","FAIL")</f>
        <v>PASS</v>
      </c>
    </row>
    <row r="13" customFormat="false" ht="15" hidden="false" customHeight="true" outlineLevel="0" collapsed="false">
      <c r="A13" s="3" t="s">
        <v>68</v>
      </c>
      <c r="B13" s="10" t="n">
        <f aca="false">PredictOptimize!B5</f>
        <v>11.1730921492369</v>
      </c>
      <c r="C13" s="10" t="n">
        <f aca="false">Reference_Values!B13</f>
        <v>11.1731</v>
      </c>
      <c r="D13" s="3" t="n">
        <f aca="false">ABS(B13-C13)</f>
        <v>7.85076309384181E-006</v>
      </c>
      <c r="E13" s="2" t="str">
        <f aca="false">IF(D13&lt;0.0005,"PASS","FAIL")</f>
        <v>PASS</v>
      </c>
    </row>
    <row r="14" customFormat="false" ht="15" hidden="false" customHeight="true" outlineLevel="0" collapsed="false">
      <c r="A14" s="3" t="s">
        <v>70</v>
      </c>
      <c r="B14" s="10" t="n">
        <f aca="false">PredictOptimize!B6</f>
        <v>11.556707255525</v>
      </c>
      <c r="C14" s="10" t="n">
        <f aca="false">Reference_Values!B14</f>
        <v>11.5567</v>
      </c>
      <c r="D14" s="3" t="n">
        <f aca="false">ABS(B14-C14)</f>
        <v>7.25552500036031E-006</v>
      </c>
      <c r="E14" s="2" t="str">
        <f aca="false">IF(D14&lt;0.0005,"PASS","FAIL")</f>
        <v>PASS</v>
      </c>
    </row>
    <row r="15" customFormat="false" ht="15" hidden="false" customHeight="true" outlineLevel="0" collapsed="false">
      <c r="A15" s="3" t="s">
        <v>72</v>
      </c>
      <c r="B15" s="10" t="n">
        <f aca="false">PredictOptimize!B7</f>
        <v>11.56</v>
      </c>
      <c r="C15" s="10" t="n">
        <f aca="false">Reference_Values!B15</f>
        <v>11.56</v>
      </c>
      <c r="D15" s="3" t="n">
        <f aca="false">ABS(B15-C15)</f>
        <v>0</v>
      </c>
      <c r="E15" s="2" t="str">
        <f aca="false">IF(D15&lt;0.0005,"PASS","FAIL")</f>
        <v>PASS</v>
      </c>
    </row>
    <row r="16" customFormat="false" ht="15" hidden="false" customHeight="true" outlineLevel="0" collapsed="false">
      <c r="A16" s="3" t="s">
        <v>74</v>
      </c>
      <c r="B16" s="10" t="n">
        <f aca="false">PredictOptimize!B8</f>
        <v>0.00329274447500261</v>
      </c>
      <c r="C16" s="10" t="n">
        <f aca="false">Reference_Values!B16</f>
        <v>0.0033</v>
      </c>
      <c r="D16" s="3" t="n">
        <f aca="false">ABS(B16-C16)</f>
        <v>7.25552499739306E-006</v>
      </c>
      <c r="E16" s="2" t="str">
        <f aca="false">IF(D16&lt;0.0005,"PASS","FAIL")</f>
        <v>PASS</v>
      </c>
    </row>
    <row r="17" customFormat="false" ht="15" hidden="false" customHeight="true" outlineLevel="0" collapsed="false">
      <c r="A17" s="3" t="s">
        <v>76</v>
      </c>
      <c r="B17" s="10" t="n">
        <f aca="false">PredictOptimize!B9</f>
        <v>0.00329274447500362</v>
      </c>
      <c r="C17" s="10" t="n">
        <f aca="false">Reference_Values!B17</f>
        <v>0.0033</v>
      </c>
      <c r="D17" s="3" t="n">
        <f aca="false">ABS(B17-C17)</f>
        <v>7.25552499638302E-006</v>
      </c>
      <c r="E17" s="2" t="str">
        <f aca="false">IF(D17&lt;0.0005,"PASS","FAIL")</f>
        <v>PASS</v>
      </c>
    </row>
    <row r="19" customFormat="false" ht="15" hidden="false" customHeight="true" outlineLevel="0" collapsed="false">
      <c r="A19" s="3" t="s">
        <v>81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2026-07-14T00:53:52Z</dcterms:created>
  <dc:creator>openpyxl</dc:creator>
  <dc:description/>
  <dc:language>en-US</dc:language>
  <cp:lastModifiedBy/>
  <dcterms:modified xsi:type="dcterms:W3CDTF">2026-07-14T00:54:49Z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